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D:\Dropbox\Files\Schule\Sonstiges\KOG_MATA\Dokumente\"/>
    </mc:Choice>
  </mc:AlternateContent>
  <xr:revisionPtr revIDLastSave="0" documentId="13_ncr:1_{9FE429B0-ACC6-44C0-B7AE-A48F8A7649EE}" xr6:coauthVersionLast="47" xr6:coauthVersionMax="47" xr10:uidLastSave="{00000000-0000-0000-0000-000000000000}"/>
  <bookViews>
    <workbookView xWindow="-120" yWindow="-120" windowWidth="29040" windowHeight="15720" tabRatio="671" xr2:uid="{00000000-000D-0000-FFFF-FFFF00000000}"/>
  </bookViews>
  <sheets>
    <sheet name="Bewertungsvertrag" sheetId="1" r:id="rId1"/>
    <sheet name="Noten_eintragen" sheetId="2" r:id="rId2"/>
    <sheet name="Variationen_Note" sheetId="3" state="hidden" r:id="rId3"/>
    <sheet name="Einfluss_Gewichtung_Gesamt" sheetId="9" state="hidden" r:id="rId4"/>
    <sheet name="Einfluss_Gewichtung_schriftlich" sheetId="10" state="hidden" r:id="rId5"/>
  </sheets>
  <definedNames>
    <definedName name="_xlnm.Print_Area" localSheetId="0">Bewertungsvertrag!$A$1:$E$52</definedName>
    <definedName name="_xlnm.Print_Area" localSheetId="3">Einfluss_Gewichtung_Gesamt!#REF!</definedName>
    <definedName name="_xlnm.Print_Area" localSheetId="1">Noten_eintragen!$A$1:$G$53</definedName>
    <definedName name="_xlnm.Print_Titles" localSheetId="4">Einfluss_Gewichtung_schriftlich!$1:$8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5" i="2" l="1"/>
  <c r="B25" i="2"/>
  <c r="C4" i="2"/>
  <c r="A4" i="2"/>
  <c r="B18" i="10"/>
  <c r="B27" i="10" s="1"/>
  <c r="B36" i="10" s="1"/>
  <c r="B45" i="10" s="1"/>
  <c r="C19" i="9"/>
  <c r="N8" i="10"/>
  <c r="O8" i="10"/>
  <c r="X8" i="10" s="1"/>
  <c r="P8" i="10"/>
  <c r="Y8" i="10" s="1"/>
  <c r="Q8" i="10"/>
  <c r="Z8" i="10" s="1"/>
  <c r="R8" i="10"/>
  <c r="AA8" i="10" s="1"/>
  <c r="S8" i="10"/>
  <c r="AB8" i="10" s="1"/>
  <c r="T8" i="10"/>
  <c r="AC8" i="10" s="1"/>
  <c r="U8" i="10"/>
  <c r="AD8" i="10" s="1"/>
  <c r="W8" i="10"/>
  <c r="M8" i="10"/>
  <c r="V8" i="10" s="1"/>
  <c r="D5" i="10"/>
  <c r="C9" i="10" s="1"/>
  <c r="B10" i="10"/>
  <c r="B11" i="10" s="1"/>
  <c r="B20" i="10" s="1"/>
  <c r="B29" i="10" s="1"/>
  <c r="B38" i="10" s="1"/>
  <c r="B47" i="10" s="1"/>
  <c r="M7" i="10"/>
  <c r="V7" i="10" s="1"/>
  <c r="E7" i="10"/>
  <c r="D4" i="10"/>
  <c r="C20" i="9"/>
  <c r="C21" i="9"/>
  <c r="C30" i="9" s="1"/>
  <c r="C22" i="9"/>
  <c r="C23" i="9"/>
  <c r="C32" i="9" s="1"/>
  <c r="C24" i="9"/>
  <c r="C33" i="9" s="1"/>
  <c r="C25" i="9"/>
  <c r="C34" i="9" s="1"/>
  <c r="C26" i="9"/>
  <c r="C35" i="9" s="1"/>
  <c r="C29" i="9"/>
  <c r="C31" i="9"/>
  <c r="C18" i="9"/>
  <c r="C27" i="9" s="1"/>
  <c r="B18" i="9"/>
  <c r="B27" i="9" s="1"/>
  <c r="N8" i="9"/>
  <c r="O8" i="9"/>
  <c r="P8" i="9"/>
  <c r="Y8" i="9" s="1"/>
  <c r="Q8" i="9"/>
  <c r="Z8" i="9" s="1"/>
  <c r="R8" i="9"/>
  <c r="AA8" i="9" s="1"/>
  <c r="S8" i="9"/>
  <c r="AB8" i="9" s="1"/>
  <c r="T8" i="9"/>
  <c r="AC8" i="9" s="1"/>
  <c r="U8" i="9"/>
  <c r="AD8" i="9" s="1"/>
  <c r="W8" i="9"/>
  <c r="X8" i="9"/>
  <c r="M8" i="9"/>
  <c r="V8" i="9" s="1"/>
  <c r="M7" i="9"/>
  <c r="V7" i="9" s="1"/>
  <c r="E7" i="9"/>
  <c r="N7" i="9" s="1"/>
  <c r="W7" i="9" s="1"/>
  <c r="B10" i="9"/>
  <c r="B11" i="9" s="1"/>
  <c r="D4" i="9"/>
  <c r="F7" i="9" l="1"/>
  <c r="G7" i="9" s="1"/>
  <c r="B19" i="9"/>
  <c r="C28" i="9"/>
  <c r="B19" i="10"/>
  <c r="B28" i="10" s="1"/>
  <c r="B37" i="10" s="1"/>
  <c r="B46" i="10" s="1"/>
  <c r="C10" i="10"/>
  <c r="C11" i="10" s="1"/>
  <c r="M11" i="10" s="1"/>
  <c r="R9" i="10"/>
  <c r="U9" i="10"/>
  <c r="Q9" i="10"/>
  <c r="E9" i="10"/>
  <c r="D19" i="9"/>
  <c r="B12" i="10"/>
  <c r="B21" i="10" s="1"/>
  <c r="B30" i="10" s="1"/>
  <c r="B39" i="10" s="1"/>
  <c r="B48" i="10" s="1"/>
  <c r="F7" i="10"/>
  <c r="N7" i="10"/>
  <c r="B12" i="9"/>
  <c r="B21" i="9" s="1"/>
  <c r="B30" i="9" s="1"/>
  <c r="E30" i="9" s="1"/>
  <c r="B20" i="9"/>
  <c r="B29" i="9" s="1"/>
  <c r="O7" i="9"/>
  <c r="X7" i="9" s="1"/>
  <c r="X19" i="9" s="1"/>
  <c r="D10" i="9"/>
  <c r="N9" i="9"/>
  <c r="V9" i="9"/>
  <c r="M9" i="9"/>
  <c r="G9" i="9"/>
  <c r="E9" i="9"/>
  <c r="D29" i="9"/>
  <c r="E10" i="9"/>
  <c r="M10" i="9"/>
  <c r="F11" i="9"/>
  <c r="N11" i="9"/>
  <c r="V11" i="9"/>
  <c r="G12" i="9"/>
  <c r="E18" i="9"/>
  <c r="M18" i="9"/>
  <c r="F20" i="9"/>
  <c r="N20" i="9"/>
  <c r="V20" i="9"/>
  <c r="F10" i="9"/>
  <c r="N10" i="9"/>
  <c r="V10" i="9"/>
  <c r="G11" i="9"/>
  <c r="W11" i="9"/>
  <c r="F18" i="9"/>
  <c r="N18" i="9"/>
  <c r="V18" i="9"/>
  <c r="G20" i="9"/>
  <c r="W20" i="9"/>
  <c r="E21" i="9"/>
  <c r="G10" i="9"/>
  <c r="W10" i="9"/>
  <c r="D11" i="9"/>
  <c r="G18" i="9"/>
  <c r="W18" i="9"/>
  <c r="D20" i="9"/>
  <c r="V21" i="9"/>
  <c r="M11" i="9"/>
  <c r="E20" i="9"/>
  <c r="D27" i="9"/>
  <c r="E29" i="9"/>
  <c r="M29" i="9"/>
  <c r="D18" i="9"/>
  <c r="E27" i="9"/>
  <c r="M27" i="9"/>
  <c r="F29" i="9"/>
  <c r="N29" i="9"/>
  <c r="V29" i="9"/>
  <c r="E11" i="9"/>
  <c r="M20" i="9"/>
  <c r="F27" i="9"/>
  <c r="N27" i="9"/>
  <c r="V27" i="9"/>
  <c r="G29" i="9"/>
  <c r="W29" i="9"/>
  <c r="M30" i="9"/>
  <c r="V30" i="9"/>
  <c r="G27" i="9"/>
  <c r="W27" i="9"/>
  <c r="F9" i="9"/>
  <c r="D9" i="9"/>
  <c r="W9" i="9"/>
  <c r="W30" i="9"/>
  <c r="W21" i="9"/>
  <c r="H7" i="9"/>
  <c r="H19" i="9" s="1"/>
  <c r="O27" i="9" l="1"/>
  <c r="X9" i="9"/>
  <c r="O10" i="10"/>
  <c r="V10" i="10"/>
  <c r="R11" i="10"/>
  <c r="N30" i="9"/>
  <c r="K10" i="10"/>
  <c r="O11" i="10"/>
  <c r="J10" i="10"/>
  <c r="F11" i="10"/>
  <c r="O19" i="9"/>
  <c r="F19" i="9"/>
  <c r="X21" i="9"/>
  <c r="O29" i="9"/>
  <c r="X10" i="9"/>
  <c r="X11" i="9"/>
  <c r="O20" i="9"/>
  <c r="X29" i="9"/>
  <c r="H11" i="10"/>
  <c r="K11" i="10"/>
  <c r="F10" i="10"/>
  <c r="P7" i="9"/>
  <c r="G19" i="9"/>
  <c r="O9" i="9"/>
  <c r="O10" i="9"/>
  <c r="O30" i="9"/>
  <c r="X30" i="9"/>
  <c r="X18" i="9"/>
  <c r="X27" i="9"/>
  <c r="X20" i="9"/>
  <c r="O18" i="9"/>
  <c r="O11" i="9"/>
  <c r="D11" i="10"/>
  <c r="G10" i="10"/>
  <c r="V11" i="10"/>
  <c r="M19" i="9"/>
  <c r="B28" i="9"/>
  <c r="E28" i="9" s="1"/>
  <c r="V19" i="9"/>
  <c r="W19" i="9"/>
  <c r="E19" i="9"/>
  <c r="N19" i="9"/>
  <c r="Q10" i="10"/>
  <c r="M10" i="10"/>
  <c r="I11" i="10"/>
  <c r="T10" i="10"/>
  <c r="G9" i="10"/>
  <c r="D10" i="10"/>
  <c r="T9" i="10"/>
  <c r="I9" i="10"/>
  <c r="S10" i="10"/>
  <c r="P11" i="10"/>
  <c r="L11" i="10"/>
  <c r="G11" i="10"/>
  <c r="R10" i="10"/>
  <c r="N11" i="10"/>
  <c r="I10" i="10"/>
  <c r="U11" i="10"/>
  <c r="E11" i="10"/>
  <c r="P10" i="10"/>
  <c r="F9" i="10"/>
  <c r="V9" i="10"/>
  <c r="K9" i="10"/>
  <c r="H9" i="10"/>
  <c r="M9" i="10"/>
  <c r="T11" i="10"/>
  <c r="S11" i="10"/>
  <c r="N10" i="10"/>
  <c r="J11" i="10"/>
  <c r="U10" i="10"/>
  <c r="E10" i="10"/>
  <c r="Q11" i="10"/>
  <c r="L10" i="10"/>
  <c r="J9" i="10"/>
  <c r="O9" i="10"/>
  <c r="D9" i="10"/>
  <c r="H10" i="10"/>
  <c r="N9" i="10"/>
  <c r="S9" i="10"/>
  <c r="P9" i="10"/>
  <c r="L9" i="10"/>
  <c r="C12" i="10"/>
  <c r="C20" i="10"/>
  <c r="B13" i="9"/>
  <c r="O13" i="9" s="1"/>
  <c r="G30" i="9"/>
  <c r="E12" i="9"/>
  <c r="V12" i="9"/>
  <c r="D30" i="9"/>
  <c r="O21" i="9"/>
  <c r="D21" i="9"/>
  <c r="P12" i="9"/>
  <c r="H21" i="9"/>
  <c r="N12" i="9"/>
  <c r="F12" i="9"/>
  <c r="D12" i="9"/>
  <c r="N21" i="9"/>
  <c r="W12" i="9"/>
  <c r="G21" i="9"/>
  <c r="F30" i="9"/>
  <c r="F21" i="9"/>
  <c r="M12" i="9"/>
  <c r="M21" i="9"/>
  <c r="X12" i="9"/>
  <c r="O12" i="9"/>
  <c r="W7" i="10"/>
  <c r="W10" i="10" s="1"/>
  <c r="B13" i="10"/>
  <c r="B22" i="10" s="1"/>
  <c r="B31" i="10" s="1"/>
  <c r="B40" i="10" s="1"/>
  <c r="B49" i="10" s="1"/>
  <c r="O7" i="10"/>
  <c r="G7" i="10"/>
  <c r="Q7" i="9"/>
  <c r="Q19" i="9" s="1"/>
  <c r="H27" i="9"/>
  <c r="H12" i="9"/>
  <c r="H11" i="9"/>
  <c r="H10" i="9"/>
  <c r="H9" i="9"/>
  <c r="H20" i="9"/>
  <c r="H29" i="9"/>
  <c r="H30" i="9"/>
  <c r="H18" i="9"/>
  <c r="I7" i="9"/>
  <c r="I19" i="9" s="1"/>
  <c r="Q28" i="9" l="1"/>
  <c r="W28" i="9"/>
  <c r="V28" i="9"/>
  <c r="G28" i="9"/>
  <c r="B14" i="9"/>
  <c r="M14" i="9" s="1"/>
  <c r="V13" i="9"/>
  <c r="F28" i="9"/>
  <c r="M28" i="9"/>
  <c r="H28" i="9"/>
  <c r="B22" i="9"/>
  <c r="V22" i="9" s="1"/>
  <c r="W11" i="10"/>
  <c r="W9" i="10"/>
  <c r="N28" i="9"/>
  <c r="I28" i="9"/>
  <c r="D28" i="9"/>
  <c r="O28" i="9"/>
  <c r="W13" i="9"/>
  <c r="Y7" i="9"/>
  <c r="P9" i="9"/>
  <c r="P18" i="9"/>
  <c r="P29" i="9"/>
  <c r="P20" i="9"/>
  <c r="P27" i="9"/>
  <c r="P19" i="9"/>
  <c r="P11" i="9"/>
  <c r="P30" i="9"/>
  <c r="P10" i="9"/>
  <c r="P21" i="9"/>
  <c r="X28" i="9"/>
  <c r="P28" i="9"/>
  <c r="C29" i="10"/>
  <c r="O20" i="10"/>
  <c r="F20" i="10"/>
  <c r="V20" i="10"/>
  <c r="J20" i="10"/>
  <c r="G20" i="10"/>
  <c r="W20" i="10"/>
  <c r="D20" i="10"/>
  <c r="K20" i="10"/>
  <c r="H20" i="10"/>
  <c r="I20" i="10"/>
  <c r="N20" i="10"/>
  <c r="L20" i="10"/>
  <c r="M20" i="10"/>
  <c r="E20" i="10"/>
  <c r="C13" i="10"/>
  <c r="C21" i="10"/>
  <c r="J12" i="10"/>
  <c r="G12" i="10"/>
  <c r="W12" i="10"/>
  <c r="D12" i="10"/>
  <c r="T12" i="10"/>
  <c r="N12" i="10"/>
  <c r="K12" i="10"/>
  <c r="H12" i="10"/>
  <c r="R12" i="10"/>
  <c r="O12" i="10"/>
  <c r="L12" i="10"/>
  <c r="F12" i="10"/>
  <c r="S12" i="10"/>
  <c r="Q12" i="10"/>
  <c r="E12" i="10"/>
  <c r="V12" i="10"/>
  <c r="U12" i="10"/>
  <c r="P12" i="10"/>
  <c r="I12" i="10"/>
  <c r="M12" i="10"/>
  <c r="F13" i="9"/>
  <c r="N13" i="9"/>
  <c r="G13" i="9"/>
  <c r="P13" i="9"/>
  <c r="M13" i="9"/>
  <c r="H13" i="9"/>
  <c r="E13" i="9"/>
  <c r="X13" i="9"/>
  <c r="D13" i="9"/>
  <c r="P7" i="10"/>
  <c r="P20" i="10" s="1"/>
  <c r="H7" i="10"/>
  <c r="X7" i="10"/>
  <c r="X20" i="10" s="1"/>
  <c r="B14" i="10"/>
  <c r="B23" i="10" s="1"/>
  <c r="B32" i="10" s="1"/>
  <c r="B41" i="10" s="1"/>
  <c r="B50" i="10" s="1"/>
  <c r="B23" i="9"/>
  <c r="N14" i="9"/>
  <c r="W14" i="9"/>
  <c r="F14" i="9"/>
  <c r="D14" i="9"/>
  <c r="O14" i="9"/>
  <c r="R7" i="9"/>
  <c r="J7" i="9"/>
  <c r="I13" i="9"/>
  <c r="I12" i="9"/>
  <c r="I10" i="9"/>
  <c r="I30" i="9"/>
  <c r="I9" i="9"/>
  <c r="I23" i="9"/>
  <c r="I20" i="9"/>
  <c r="I29" i="9"/>
  <c r="I27" i="9"/>
  <c r="I11" i="9"/>
  <c r="I18" i="9"/>
  <c r="I21" i="9"/>
  <c r="Z7" i="9"/>
  <c r="Q23" i="9"/>
  <c r="Q18" i="9"/>
  <c r="Q29" i="9"/>
  <c r="Q11" i="9"/>
  <c r="Q20" i="9"/>
  <c r="Q9" i="9"/>
  <c r="Q13" i="9"/>
  <c r="Q12" i="9"/>
  <c r="Q30" i="9"/>
  <c r="Q21" i="9"/>
  <c r="Q27" i="9"/>
  <c r="Q10" i="9"/>
  <c r="H14" i="9"/>
  <c r="C50" i="3"/>
  <c r="B49" i="3"/>
  <c r="E48" i="3"/>
  <c r="F48" i="3" s="1"/>
  <c r="G48" i="3" s="1"/>
  <c r="H48" i="3" s="1"/>
  <c r="I48" i="3" s="1"/>
  <c r="J48" i="3" s="1"/>
  <c r="C28" i="3"/>
  <c r="B27" i="3"/>
  <c r="D27" i="3" s="1"/>
  <c r="F26" i="3"/>
  <c r="E26" i="3"/>
  <c r="B5" i="3"/>
  <c r="E4" i="3"/>
  <c r="F4" i="3" s="1"/>
  <c r="C6" i="3"/>
  <c r="C7" i="3" s="1"/>
  <c r="C8" i="3" s="1"/>
  <c r="D6" i="3" l="1"/>
  <c r="D28" i="3"/>
  <c r="E14" i="9"/>
  <c r="P14" i="9"/>
  <c r="G14" i="9"/>
  <c r="H22" i="9"/>
  <c r="E27" i="3"/>
  <c r="B15" i="9"/>
  <c r="B24" i="9" s="1"/>
  <c r="Q14" i="9"/>
  <c r="I14" i="9"/>
  <c r="X14" i="9"/>
  <c r="V14" i="9"/>
  <c r="W22" i="9"/>
  <c r="D5" i="3"/>
  <c r="E5" i="3"/>
  <c r="G4" i="3"/>
  <c r="F5" i="3"/>
  <c r="F6" i="3"/>
  <c r="F7" i="3"/>
  <c r="F8" i="3"/>
  <c r="F27" i="3"/>
  <c r="F28" i="3"/>
  <c r="G26" i="3"/>
  <c r="C9" i="3"/>
  <c r="F9" i="3" s="1"/>
  <c r="D8" i="3"/>
  <c r="Y19" i="9"/>
  <c r="Y18" i="9"/>
  <c r="Y30" i="9"/>
  <c r="Y27" i="9"/>
  <c r="Y21" i="9"/>
  <c r="Y9" i="9"/>
  <c r="Y10" i="9"/>
  <c r="Y11" i="9"/>
  <c r="Y20" i="9"/>
  <c r="Y29" i="9"/>
  <c r="Y12" i="9"/>
  <c r="Y28" i="9"/>
  <c r="Y22" i="9"/>
  <c r="Y13" i="9"/>
  <c r="Y14" i="9"/>
  <c r="P22" i="9"/>
  <c r="G22" i="9"/>
  <c r="Q22" i="9"/>
  <c r="E22" i="9"/>
  <c r="N22" i="9"/>
  <c r="F22" i="9"/>
  <c r="B31" i="9"/>
  <c r="F31" i="9" s="1"/>
  <c r="X22" i="9"/>
  <c r="O22" i="9"/>
  <c r="M22" i="9"/>
  <c r="E6" i="3"/>
  <c r="E7" i="3"/>
  <c r="E8" i="3"/>
  <c r="I22" i="9"/>
  <c r="D22" i="9"/>
  <c r="Z19" i="9"/>
  <c r="Z28" i="9"/>
  <c r="J19" i="9"/>
  <c r="J28" i="9"/>
  <c r="D7" i="3"/>
  <c r="E28" i="3"/>
  <c r="K48" i="3"/>
  <c r="J49" i="3"/>
  <c r="R19" i="9"/>
  <c r="R28" i="9"/>
  <c r="X11" i="10"/>
  <c r="X10" i="10"/>
  <c r="X9" i="10"/>
  <c r="X12" i="10"/>
  <c r="C30" i="10"/>
  <c r="G21" i="10"/>
  <c r="W21" i="10"/>
  <c r="D21" i="10"/>
  <c r="K21" i="10"/>
  <c r="H21" i="10"/>
  <c r="X21" i="10"/>
  <c r="O21" i="10"/>
  <c r="L21" i="10"/>
  <c r="I21" i="10"/>
  <c r="F21" i="10"/>
  <c r="E21" i="10"/>
  <c r="V21" i="10"/>
  <c r="N21" i="10"/>
  <c r="P21" i="10"/>
  <c r="M21" i="10"/>
  <c r="J21" i="10"/>
  <c r="C14" i="10"/>
  <c r="C22" i="10"/>
  <c r="O13" i="10"/>
  <c r="L13" i="10"/>
  <c r="I13" i="10"/>
  <c r="S13" i="10"/>
  <c r="P13" i="10"/>
  <c r="M13" i="10"/>
  <c r="G13" i="10"/>
  <c r="W13" i="10"/>
  <c r="D13" i="10"/>
  <c r="T13" i="10"/>
  <c r="Q13" i="10"/>
  <c r="U13" i="10"/>
  <c r="N13" i="10"/>
  <c r="H13" i="10"/>
  <c r="F13" i="10"/>
  <c r="K13" i="10"/>
  <c r="X13" i="10"/>
  <c r="V13" i="10"/>
  <c r="J13" i="10"/>
  <c r="R13" i="10"/>
  <c r="E13" i="10"/>
  <c r="C38" i="10"/>
  <c r="O29" i="10"/>
  <c r="F29" i="10"/>
  <c r="V29" i="10"/>
  <c r="G29" i="10"/>
  <c r="W29" i="10"/>
  <c r="P29" i="10"/>
  <c r="N29" i="10"/>
  <c r="X29" i="10"/>
  <c r="D29" i="10"/>
  <c r="E29" i="10"/>
  <c r="H29" i="10"/>
  <c r="M29" i="10"/>
  <c r="B15" i="10"/>
  <c r="B24" i="10" s="1"/>
  <c r="B33" i="10" s="1"/>
  <c r="B42" i="10" s="1"/>
  <c r="B51" i="10" s="1"/>
  <c r="Y7" i="10"/>
  <c r="Y13" i="10" s="1"/>
  <c r="Q7" i="10"/>
  <c r="Q20" i="10" s="1"/>
  <c r="I7" i="10"/>
  <c r="I29" i="10" s="1"/>
  <c r="Z11" i="9"/>
  <c r="Z10" i="9"/>
  <c r="Z23" i="9"/>
  <c r="Z29" i="9"/>
  <c r="Z30" i="9"/>
  <c r="Z12" i="9"/>
  <c r="Z9" i="9"/>
  <c r="Z20" i="9"/>
  <c r="Z21" i="9"/>
  <c r="Z18" i="9"/>
  <c r="Z13" i="9"/>
  <c r="Z22" i="9"/>
  <c r="Z15" i="9"/>
  <c r="Z27" i="9"/>
  <c r="Z14" i="9"/>
  <c r="B32" i="9"/>
  <c r="J32" i="9" s="1"/>
  <c r="D23" i="9"/>
  <c r="V23" i="9"/>
  <c r="E23" i="9"/>
  <c r="Y23" i="9"/>
  <c r="O23" i="9"/>
  <c r="G23" i="9"/>
  <c r="F23" i="9"/>
  <c r="W23" i="9"/>
  <c r="P23" i="9"/>
  <c r="N23" i="9"/>
  <c r="M23" i="9"/>
  <c r="X23" i="9"/>
  <c r="H23" i="9"/>
  <c r="X15" i="9"/>
  <c r="G15" i="9"/>
  <c r="V15" i="9"/>
  <c r="P15" i="9"/>
  <c r="Y15" i="9"/>
  <c r="M15" i="9"/>
  <c r="AA7" i="9"/>
  <c r="R20" i="9"/>
  <c r="R18" i="9"/>
  <c r="R23" i="9"/>
  <c r="R15" i="9"/>
  <c r="R21" i="9"/>
  <c r="R14" i="9"/>
  <c r="R13" i="9"/>
  <c r="R9" i="9"/>
  <c r="R11" i="9"/>
  <c r="R10" i="9"/>
  <c r="R12" i="9"/>
  <c r="R29" i="9"/>
  <c r="R30" i="9"/>
  <c r="R22" i="9"/>
  <c r="R27" i="9"/>
  <c r="Q15" i="9"/>
  <c r="K7" i="9"/>
  <c r="S7" i="9"/>
  <c r="J11" i="9"/>
  <c r="J21" i="9"/>
  <c r="J10" i="9"/>
  <c r="J29" i="9"/>
  <c r="J23" i="9"/>
  <c r="J20" i="9"/>
  <c r="J18" i="9"/>
  <c r="J30" i="9"/>
  <c r="J15" i="9"/>
  <c r="J9" i="9"/>
  <c r="J22" i="9"/>
  <c r="J27" i="9"/>
  <c r="J12" i="9"/>
  <c r="J14" i="9"/>
  <c r="J13" i="9"/>
  <c r="P31" i="9"/>
  <c r="B16" i="9"/>
  <c r="R16" i="9" s="1"/>
  <c r="D50" i="3"/>
  <c r="H50" i="3"/>
  <c r="E49" i="3"/>
  <c r="D49" i="3"/>
  <c r="E50" i="3"/>
  <c r="I50" i="3"/>
  <c r="F50" i="3"/>
  <c r="J50" i="3"/>
  <c r="E51" i="3"/>
  <c r="G50" i="3"/>
  <c r="H49" i="3"/>
  <c r="I49" i="3"/>
  <c r="G49" i="3"/>
  <c r="F49" i="3"/>
  <c r="K49" i="3"/>
  <c r="C51" i="3"/>
  <c r="C29" i="3"/>
  <c r="I27" i="2"/>
  <c r="I28" i="2" s="1"/>
  <c r="I29" i="2" s="1"/>
  <c r="I30" i="2" s="1"/>
  <c r="J27" i="2"/>
  <c r="J28" i="2" s="1"/>
  <c r="J29" i="2" s="1"/>
  <c r="J30" i="2" s="1"/>
  <c r="I31" i="2"/>
  <c r="I32" i="2" s="1"/>
  <c r="I33" i="2" s="1"/>
  <c r="I34" i="2" s="1"/>
  <c r="J31" i="2"/>
  <c r="J32" i="2" s="1"/>
  <c r="I19" i="2"/>
  <c r="I20" i="2" s="1"/>
  <c r="J19" i="2"/>
  <c r="J20" i="2" s="1"/>
  <c r="I15" i="2"/>
  <c r="I16" i="2" s="1"/>
  <c r="I17" i="2" s="1"/>
  <c r="I18" i="2" s="1"/>
  <c r="H31" i="2"/>
  <c r="H32" i="2" s="1"/>
  <c r="H33" i="2" s="1"/>
  <c r="H34" i="2" s="1"/>
  <c r="H27" i="2"/>
  <c r="H28" i="2" s="1"/>
  <c r="H19" i="2"/>
  <c r="H20" i="2" s="1"/>
  <c r="H15" i="2"/>
  <c r="H16" i="2" s="1"/>
  <c r="H17" i="2" s="1"/>
  <c r="H18" i="2" s="1"/>
  <c r="H11" i="2"/>
  <c r="H12" i="2" s="1"/>
  <c r="E31" i="9" l="1"/>
  <c r="R32" i="9"/>
  <c r="M31" i="9"/>
  <c r="Z31" i="9"/>
  <c r="W31" i="9"/>
  <c r="X31" i="9"/>
  <c r="V31" i="9"/>
  <c r="H15" i="9"/>
  <c r="E15" i="9"/>
  <c r="F15" i="9"/>
  <c r="N15" i="9"/>
  <c r="I15" i="9"/>
  <c r="D15" i="9"/>
  <c r="O15" i="9"/>
  <c r="W15" i="9"/>
  <c r="E9" i="3"/>
  <c r="L48" i="3"/>
  <c r="K51" i="3"/>
  <c r="D29" i="3"/>
  <c r="F29" i="3"/>
  <c r="K50" i="3"/>
  <c r="Q29" i="10"/>
  <c r="Q21" i="10"/>
  <c r="H4" i="3"/>
  <c r="G6" i="3"/>
  <c r="G8" i="3"/>
  <c r="G9" i="3"/>
  <c r="G5" i="3"/>
  <c r="G7" i="3"/>
  <c r="D51" i="3"/>
  <c r="H51" i="3"/>
  <c r="J51" i="3"/>
  <c r="G51" i="3"/>
  <c r="Y10" i="10"/>
  <c r="Y11" i="10"/>
  <c r="Y9" i="10"/>
  <c r="Y12" i="10"/>
  <c r="Y20" i="10"/>
  <c r="Y29" i="10"/>
  <c r="Y21" i="10"/>
  <c r="E29" i="3"/>
  <c r="F51" i="3"/>
  <c r="I51" i="3"/>
  <c r="S19" i="9"/>
  <c r="S28" i="9"/>
  <c r="Q31" i="9"/>
  <c r="I31" i="9"/>
  <c r="N31" i="9"/>
  <c r="D31" i="9"/>
  <c r="H31" i="9"/>
  <c r="H26" i="3"/>
  <c r="G27" i="3"/>
  <c r="G29" i="3"/>
  <c r="G28" i="3"/>
  <c r="O31" i="9"/>
  <c r="Y31" i="9"/>
  <c r="G31" i="9"/>
  <c r="J31" i="9"/>
  <c r="R31" i="9"/>
  <c r="K19" i="9"/>
  <c r="K28" i="9"/>
  <c r="AA19" i="9"/>
  <c r="AA28" i="9"/>
  <c r="C10" i="3"/>
  <c r="G10" i="3" s="1"/>
  <c r="D9" i="3"/>
  <c r="C47" i="10"/>
  <c r="V38" i="10"/>
  <c r="AD38" i="10"/>
  <c r="N38" i="10"/>
  <c r="F38" i="10"/>
  <c r="R38" i="10"/>
  <c r="AB38" i="10"/>
  <c r="G38" i="10"/>
  <c r="W38" i="10"/>
  <c r="AA38" i="10"/>
  <c r="D38" i="10"/>
  <c r="X38" i="10"/>
  <c r="E38" i="10"/>
  <c r="Z38" i="10"/>
  <c r="Q38" i="10"/>
  <c r="I38" i="10"/>
  <c r="Y38" i="10"/>
  <c r="P38" i="10"/>
  <c r="O38" i="10"/>
  <c r="H38" i="10"/>
  <c r="M38" i="10"/>
  <c r="AC38" i="10"/>
  <c r="C31" i="10"/>
  <c r="L22" i="10"/>
  <c r="I22" i="10"/>
  <c r="P22" i="10"/>
  <c r="M22" i="10"/>
  <c r="D22" i="10"/>
  <c r="Q22" i="10"/>
  <c r="E22" i="10"/>
  <c r="F22" i="10"/>
  <c r="H22" i="10"/>
  <c r="J22" i="10"/>
  <c r="G22" i="10"/>
  <c r="Y22" i="10"/>
  <c r="N22" i="10"/>
  <c r="W22" i="10"/>
  <c r="R22" i="10"/>
  <c r="X22" i="10"/>
  <c r="V22" i="10"/>
  <c r="O22" i="10"/>
  <c r="K22" i="10"/>
  <c r="C15" i="10"/>
  <c r="C23" i="10"/>
  <c r="W14" i="10"/>
  <c r="D14" i="10"/>
  <c r="T14" i="10"/>
  <c r="Q14" i="10"/>
  <c r="N14" i="10"/>
  <c r="H14" i="10"/>
  <c r="X14" i="10"/>
  <c r="E14" i="10"/>
  <c r="U14" i="10"/>
  <c r="R14" i="10"/>
  <c r="L14" i="10"/>
  <c r="I14" i="10"/>
  <c r="Y14" i="10"/>
  <c r="F14" i="10"/>
  <c r="V14" i="10"/>
  <c r="P14" i="10"/>
  <c r="O14" i="10"/>
  <c r="J14" i="10"/>
  <c r="S14" i="10"/>
  <c r="K14" i="10"/>
  <c r="M14" i="10"/>
  <c r="G14" i="10"/>
  <c r="C39" i="10"/>
  <c r="F30" i="10"/>
  <c r="V30" i="10"/>
  <c r="G30" i="10"/>
  <c r="W30" i="10"/>
  <c r="D30" i="10"/>
  <c r="H30" i="10"/>
  <c r="X30" i="10"/>
  <c r="Q30" i="10"/>
  <c r="O30" i="10"/>
  <c r="E30" i="10"/>
  <c r="P30" i="10"/>
  <c r="I30" i="10"/>
  <c r="N30" i="10"/>
  <c r="M30" i="10"/>
  <c r="Y30" i="10"/>
  <c r="Z16" i="9"/>
  <c r="R7" i="10"/>
  <c r="R30" i="10" s="1"/>
  <c r="J7" i="10"/>
  <c r="J29" i="10" s="1"/>
  <c r="Z7" i="10"/>
  <c r="Z22" i="10" s="1"/>
  <c r="B16" i="10"/>
  <c r="B25" i="10" s="1"/>
  <c r="B34" i="10" s="1"/>
  <c r="B43" i="10" s="1"/>
  <c r="B52" i="10" s="1"/>
  <c r="B33" i="9"/>
  <c r="F24" i="9"/>
  <c r="O24" i="9"/>
  <c r="D24" i="9"/>
  <c r="V24" i="9"/>
  <c r="E24" i="9"/>
  <c r="W24" i="9"/>
  <c r="G24" i="9"/>
  <c r="M24" i="9"/>
  <c r="Y24" i="9"/>
  <c r="P24" i="9"/>
  <c r="X24" i="9"/>
  <c r="N24" i="9"/>
  <c r="H24" i="9"/>
  <c r="Q24" i="9"/>
  <c r="I24" i="9"/>
  <c r="AB7" i="9"/>
  <c r="S16" i="9"/>
  <c r="S15" i="9"/>
  <c r="S14" i="9"/>
  <c r="S33" i="9"/>
  <c r="S12" i="9"/>
  <c r="S11" i="9"/>
  <c r="S10" i="9"/>
  <c r="S24" i="9"/>
  <c r="S23" i="9"/>
  <c r="S27" i="9"/>
  <c r="S9" i="9"/>
  <c r="S31" i="9"/>
  <c r="S30" i="9"/>
  <c r="S32" i="9"/>
  <c r="S20" i="9"/>
  <c r="S29" i="9"/>
  <c r="S22" i="9"/>
  <c r="S18" i="9"/>
  <c r="S21" i="9"/>
  <c r="S13" i="9"/>
  <c r="B17" i="9"/>
  <c r="K17" i="9" s="1"/>
  <c r="B25" i="9"/>
  <c r="S25" i="9" s="1"/>
  <c r="X16" i="9"/>
  <c r="M16" i="9"/>
  <c r="F16" i="9"/>
  <c r="G16" i="9"/>
  <c r="W16" i="9"/>
  <c r="V16" i="9"/>
  <c r="P16" i="9"/>
  <c r="E16" i="9"/>
  <c r="N16" i="9"/>
  <c r="D16" i="9"/>
  <c r="Y16" i="9"/>
  <c r="O16" i="9"/>
  <c r="H16" i="9"/>
  <c r="I16" i="9"/>
  <c r="Q16" i="9"/>
  <c r="J16" i="9"/>
  <c r="L7" i="9"/>
  <c r="T7" i="9"/>
  <c r="K13" i="9"/>
  <c r="K20" i="9"/>
  <c r="K18" i="9"/>
  <c r="K16" i="9"/>
  <c r="K15" i="9"/>
  <c r="K14" i="9"/>
  <c r="K23" i="9"/>
  <c r="K33" i="9"/>
  <c r="K10" i="9"/>
  <c r="K29" i="9"/>
  <c r="K22" i="9"/>
  <c r="K21" i="9"/>
  <c r="K12" i="9"/>
  <c r="K11" i="9"/>
  <c r="K27" i="9"/>
  <c r="K9" i="9"/>
  <c r="K31" i="9"/>
  <c r="K30" i="9"/>
  <c r="K24" i="9"/>
  <c r="K32" i="9"/>
  <c r="R24" i="9"/>
  <c r="AA20" i="9"/>
  <c r="AA18" i="9"/>
  <c r="AA16" i="9"/>
  <c r="AA15" i="9"/>
  <c r="AA14" i="9"/>
  <c r="AA33" i="9"/>
  <c r="AA12" i="9"/>
  <c r="AA11" i="9"/>
  <c r="AA13" i="9"/>
  <c r="AA29" i="9"/>
  <c r="AA21" i="9"/>
  <c r="AA24" i="9"/>
  <c r="AA32" i="9"/>
  <c r="AA10" i="9"/>
  <c r="AA27" i="9"/>
  <c r="AA9" i="9"/>
  <c r="AA30" i="9"/>
  <c r="AA22" i="9"/>
  <c r="AA23" i="9"/>
  <c r="AA31" i="9"/>
  <c r="N32" i="9"/>
  <c r="X32" i="9"/>
  <c r="E32" i="9"/>
  <c r="Y32" i="9"/>
  <c r="F32" i="9"/>
  <c r="V32" i="9"/>
  <c r="O32" i="9"/>
  <c r="M32" i="9"/>
  <c r="D32" i="9"/>
  <c r="G32" i="9"/>
  <c r="P32" i="9"/>
  <c r="W32" i="9"/>
  <c r="H32" i="9"/>
  <c r="Q32" i="9"/>
  <c r="I32" i="9"/>
  <c r="Z24" i="9"/>
  <c r="J24" i="9"/>
  <c r="Z32" i="9"/>
  <c r="C52" i="3"/>
  <c r="C30" i="3"/>
  <c r="G30" i="3" s="1"/>
  <c r="H21" i="2"/>
  <c r="H22" i="2" s="1"/>
  <c r="H29" i="2"/>
  <c r="H30" i="2" s="1"/>
  <c r="I21" i="2"/>
  <c r="I22" i="2" s="1"/>
  <c r="H13" i="2"/>
  <c r="H14" i="2" s="1"/>
  <c r="J33" i="2"/>
  <c r="J34" i="2" s="1"/>
  <c r="J21" i="2"/>
  <c r="J22" i="2" s="1"/>
  <c r="AA17" i="9" l="1"/>
  <c r="Z30" i="10"/>
  <c r="D52" i="3"/>
  <c r="J52" i="3"/>
  <c r="G52" i="3"/>
  <c r="H52" i="3"/>
  <c r="E52" i="3"/>
  <c r="F52" i="3"/>
  <c r="I52" i="3"/>
  <c r="I26" i="3"/>
  <c r="H30" i="3"/>
  <c r="H28" i="3"/>
  <c r="H29" i="3"/>
  <c r="H27" i="3"/>
  <c r="K52" i="3"/>
  <c r="T19" i="9"/>
  <c r="T28" i="9"/>
  <c r="AB19" i="9"/>
  <c r="AB28" i="9"/>
  <c r="R20" i="10"/>
  <c r="R29" i="10"/>
  <c r="R21" i="10"/>
  <c r="J38" i="10"/>
  <c r="C11" i="3"/>
  <c r="H11" i="3" s="1"/>
  <c r="D10" i="3"/>
  <c r="F10" i="3"/>
  <c r="E10" i="3"/>
  <c r="L19" i="9"/>
  <c r="L28" i="9"/>
  <c r="D30" i="3"/>
  <c r="F30" i="3"/>
  <c r="E30" i="3"/>
  <c r="Z11" i="10"/>
  <c r="Z9" i="10"/>
  <c r="Z10" i="10"/>
  <c r="Z20" i="10"/>
  <c r="Z12" i="10"/>
  <c r="Z13" i="10"/>
  <c r="Z29" i="10"/>
  <c r="Z21" i="10"/>
  <c r="J30" i="10"/>
  <c r="Z14" i="10"/>
  <c r="I4" i="3"/>
  <c r="H7" i="3"/>
  <c r="H8" i="3"/>
  <c r="H6" i="3"/>
  <c r="H9" i="3"/>
  <c r="H5" i="3"/>
  <c r="H10" i="3"/>
  <c r="M48" i="3"/>
  <c r="L52" i="3"/>
  <c r="L49" i="3"/>
  <c r="L51" i="3"/>
  <c r="L50" i="3"/>
  <c r="C48" i="10"/>
  <c r="W39" i="10"/>
  <c r="G39" i="10"/>
  <c r="AA39" i="10"/>
  <c r="H39" i="10"/>
  <c r="X39" i="10"/>
  <c r="AB39" i="10"/>
  <c r="P39" i="10"/>
  <c r="I39" i="10"/>
  <c r="Y39" i="10"/>
  <c r="J39" i="10"/>
  <c r="Z39" i="10"/>
  <c r="O39" i="10"/>
  <c r="E39" i="10"/>
  <c r="AC39" i="10"/>
  <c r="N39" i="10"/>
  <c r="AD39" i="10"/>
  <c r="Q39" i="10"/>
  <c r="F39" i="10"/>
  <c r="M39" i="10"/>
  <c r="R39" i="10"/>
  <c r="D39" i="10"/>
  <c r="V39" i="10"/>
  <c r="C32" i="10"/>
  <c r="D23" i="10"/>
  <c r="Q23" i="10"/>
  <c r="H23" i="10"/>
  <c r="X23" i="10"/>
  <c r="E23" i="10"/>
  <c r="N23" i="10"/>
  <c r="L23" i="10"/>
  <c r="I23" i="10"/>
  <c r="Y23" i="10"/>
  <c r="R23" i="10"/>
  <c r="G23" i="10"/>
  <c r="Z23" i="10"/>
  <c r="M23" i="10"/>
  <c r="F23" i="10"/>
  <c r="K23" i="10"/>
  <c r="P23" i="10"/>
  <c r="J23" i="10"/>
  <c r="W23" i="10"/>
  <c r="O23" i="10"/>
  <c r="V23" i="10"/>
  <c r="C16" i="10"/>
  <c r="C24" i="10"/>
  <c r="I15" i="10"/>
  <c r="Y15" i="10"/>
  <c r="F15" i="10"/>
  <c r="V15" i="10"/>
  <c r="S15" i="10"/>
  <c r="M15" i="10"/>
  <c r="J15" i="10"/>
  <c r="Z15" i="10"/>
  <c r="G15" i="10"/>
  <c r="W15" i="10"/>
  <c r="Q15" i="10"/>
  <c r="N15" i="10"/>
  <c r="K15" i="10"/>
  <c r="X15" i="10"/>
  <c r="E15" i="10"/>
  <c r="R15" i="10"/>
  <c r="P15" i="10"/>
  <c r="D15" i="10"/>
  <c r="U15" i="10"/>
  <c r="T15" i="10"/>
  <c r="L15" i="10"/>
  <c r="O15" i="10"/>
  <c r="H15" i="10"/>
  <c r="C40" i="10"/>
  <c r="W31" i="10"/>
  <c r="G31" i="10"/>
  <c r="P31" i="10"/>
  <c r="F31" i="10"/>
  <c r="D31" i="10"/>
  <c r="J31" i="10"/>
  <c r="Z31" i="10"/>
  <c r="X31" i="10"/>
  <c r="N31" i="10"/>
  <c r="I31" i="10"/>
  <c r="R31" i="10"/>
  <c r="Q31" i="10"/>
  <c r="E31" i="10"/>
  <c r="O31" i="10"/>
  <c r="H31" i="10"/>
  <c r="V31" i="10"/>
  <c r="M31" i="10"/>
  <c r="Y31" i="10"/>
  <c r="AA47" i="10"/>
  <c r="S47" i="10"/>
  <c r="O47" i="10"/>
  <c r="P47" i="10"/>
  <c r="D47" i="10"/>
  <c r="T47" i="10"/>
  <c r="H47" i="10"/>
  <c r="X47" i="10"/>
  <c r="Q47" i="10"/>
  <c r="U47" i="10"/>
  <c r="R47" i="10"/>
  <c r="AD47" i="10"/>
  <c r="E47" i="10"/>
  <c r="Y47" i="10"/>
  <c r="F47" i="10"/>
  <c r="V47" i="10"/>
  <c r="W47" i="10"/>
  <c r="M47" i="10"/>
  <c r="N47" i="10"/>
  <c r="AB47" i="10"/>
  <c r="I47" i="10"/>
  <c r="AC47" i="10"/>
  <c r="J47" i="10"/>
  <c r="Z47" i="10"/>
  <c r="G47" i="10"/>
  <c r="B17" i="10"/>
  <c r="B26" i="10" s="1"/>
  <c r="B35" i="10" s="1"/>
  <c r="B44" i="10" s="1"/>
  <c r="B53" i="10" s="1"/>
  <c r="K7" i="10"/>
  <c r="S7" i="10"/>
  <c r="S39" i="10" s="1"/>
  <c r="AA7" i="10"/>
  <c r="AA23" i="10" s="1"/>
  <c r="B26" i="9"/>
  <c r="L26" i="9" s="1"/>
  <c r="G17" i="9"/>
  <c r="X17" i="9"/>
  <c r="M17" i="9"/>
  <c r="F17" i="9"/>
  <c r="V17" i="9"/>
  <c r="P17" i="9"/>
  <c r="E17" i="9"/>
  <c r="Y17" i="9"/>
  <c r="W17" i="9"/>
  <c r="N17" i="9"/>
  <c r="D17" i="9"/>
  <c r="O17" i="9"/>
  <c r="H17" i="9"/>
  <c r="I17" i="9"/>
  <c r="Q17" i="9"/>
  <c r="Z17" i="9"/>
  <c r="R17" i="9"/>
  <c r="J17" i="9"/>
  <c r="B34" i="9"/>
  <c r="E25" i="9"/>
  <c r="F25" i="9"/>
  <c r="X25" i="9"/>
  <c r="W25" i="9"/>
  <c r="Y25" i="9"/>
  <c r="N25" i="9"/>
  <c r="M25" i="9"/>
  <c r="P25" i="9"/>
  <c r="G25" i="9"/>
  <c r="D25" i="9"/>
  <c r="V25" i="9"/>
  <c r="O25" i="9"/>
  <c r="H25" i="9"/>
  <c r="Q25" i="9"/>
  <c r="I25" i="9"/>
  <c r="R25" i="9"/>
  <c r="Z25" i="9"/>
  <c r="J25" i="9"/>
  <c r="AC7" i="9"/>
  <c r="T13" i="9"/>
  <c r="T12" i="9"/>
  <c r="T11" i="9"/>
  <c r="T9" i="9"/>
  <c r="T29" i="9"/>
  <c r="T20" i="9"/>
  <c r="T24" i="9"/>
  <c r="T17" i="9"/>
  <c r="T14" i="9"/>
  <c r="T33" i="9"/>
  <c r="T21" i="9"/>
  <c r="T23" i="9"/>
  <c r="T18" i="9"/>
  <c r="T31" i="9"/>
  <c r="T22" i="9"/>
  <c r="T15" i="9"/>
  <c r="T10" i="9"/>
  <c r="T16" i="9"/>
  <c r="T32" i="9"/>
  <c r="T30" i="9"/>
  <c r="T27" i="9"/>
  <c r="T25" i="9"/>
  <c r="S17" i="9"/>
  <c r="AA25" i="9"/>
  <c r="K25" i="9"/>
  <c r="U7" i="9"/>
  <c r="L20" i="9"/>
  <c r="L24" i="9"/>
  <c r="L17" i="9"/>
  <c r="L16" i="9"/>
  <c r="L15" i="9"/>
  <c r="L14" i="9"/>
  <c r="L27" i="9"/>
  <c r="L13" i="9"/>
  <c r="L12" i="9"/>
  <c r="L11" i="9"/>
  <c r="L32" i="9"/>
  <c r="L18" i="9"/>
  <c r="L30" i="9"/>
  <c r="L9" i="9"/>
  <c r="L10" i="9"/>
  <c r="L23" i="9"/>
  <c r="L22" i="9"/>
  <c r="L33" i="9"/>
  <c r="L29" i="9"/>
  <c r="L25" i="9"/>
  <c r="L21" i="9"/>
  <c r="L31" i="9"/>
  <c r="AB20" i="9"/>
  <c r="AB10" i="9"/>
  <c r="AB24" i="9"/>
  <c r="AB17" i="9"/>
  <c r="AB16" i="9"/>
  <c r="AB15" i="9"/>
  <c r="AB27" i="9"/>
  <c r="AB13" i="9"/>
  <c r="AB12" i="9"/>
  <c r="AB11" i="9"/>
  <c r="AB14" i="9"/>
  <c r="AB23" i="9"/>
  <c r="AB29" i="9"/>
  <c r="AB30" i="9"/>
  <c r="AB9" i="9"/>
  <c r="AB32" i="9"/>
  <c r="AB18" i="9"/>
  <c r="AB33" i="9"/>
  <c r="AB21" i="9"/>
  <c r="AB31" i="9"/>
  <c r="AB22" i="9"/>
  <c r="AB34" i="9"/>
  <c r="AB25" i="9"/>
  <c r="F33" i="9"/>
  <c r="V33" i="9"/>
  <c r="M33" i="9"/>
  <c r="N33" i="9"/>
  <c r="W33" i="9"/>
  <c r="D33" i="9"/>
  <c r="X33" i="9"/>
  <c r="Y33" i="9"/>
  <c r="O33" i="9"/>
  <c r="G33" i="9"/>
  <c r="P33" i="9"/>
  <c r="E33" i="9"/>
  <c r="H33" i="9"/>
  <c r="Q33" i="9"/>
  <c r="I33" i="9"/>
  <c r="Z33" i="9"/>
  <c r="R33" i="9"/>
  <c r="J33" i="9"/>
  <c r="C53" i="3"/>
  <c r="L53" i="3" s="1"/>
  <c r="C31" i="3"/>
  <c r="A26" i="2"/>
  <c r="B26" i="2"/>
  <c r="A24" i="2"/>
  <c r="B24" i="2"/>
  <c r="A21" i="2"/>
  <c r="B21" i="2"/>
  <c r="A22" i="2"/>
  <c r="B22" i="2"/>
  <c r="A23" i="2"/>
  <c r="B23" i="2"/>
  <c r="AA15" i="10" l="1"/>
  <c r="AA31" i="10"/>
  <c r="AC19" i="9"/>
  <c r="AC28" i="9"/>
  <c r="N48" i="3"/>
  <c r="M53" i="3"/>
  <c r="M51" i="3"/>
  <c r="M52" i="3"/>
  <c r="M49" i="3"/>
  <c r="M50" i="3"/>
  <c r="E31" i="3"/>
  <c r="D31" i="3"/>
  <c r="F31" i="3"/>
  <c r="G31" i="3"/>
  <c r="K29" i="10"/>
  <c r="K30" i="10"/>
  <c r="K38" i="10"/>
  <c r="C12" i="3"/>
  <c r="F11" i="3"/>
  <c r="E11" i="3"/>
  <c r="D11" i="3"/>
  <c r="G11" i="3"/>
  <c r="J4" i="3"/>
  <c r="I6" i="3"/>
  <c r="I10" i="3"/>
  <c r="I7" i="3"/>
  <c r="I11" i="3"/>
  <c r="I5" i="3"/>
  <c r="I8" i="3"/>
  <c r="I9" i="3"/>
  <c r="S20" i="10"/>
  <c r="S21" i="10"/>
  <c r="S29" i="10"/>
  <c r="S38" i="10"/>
  <c r="S30" i="10"/>
  <c r="S22" i="10"/>
  <c r="S31" i="10"/>
  <c r="J26" i="3"/>
  <c r="I29" i="3"/>
  <c r="I30" i="3"/>
  <c r="I31" i="3"/>
  <c r="I28" i="3"/>
  <c r="I27" i="3"/>
  <c r="K31" i="10"/>
  <c r="S23" i="10"/>
  <c r="G53" i="3"/>
  <c r="F53" i="3"/>
  <c r="D53" i="3"/>
  <c r="E53" i="3"/>
  <c r="J53" i="3"/>
  <c r="H53" i="3"/>
  <c r="I53" i="3"/>
  <c r="K53" i="3"/>
  <c r="U19" i="9"/>
  <c r="U28" i="9"/>
  <c r="AA11" i="10"/>
  <c r="AA9" i="10"/>
  <c r="AA10" i="10"/>
  <c r="AA20" i="10"/>
  <c r="AA12" i="10"/>
  <c r="AA13" i="10"/>
  <c r="AA21" i="10"/>
  <c r="AA29" i="10"/>
  <c r="AA22" i="10"/>
  <c r="AA30" i="10"/>
  <c r="AA14" i="10"/>
  <c r="K47" i="10"/>
  <c r="K39" i="10"/>
  <c r="H31" i="3"/>
  <c r="C49" i="10"/>
  <c r="P40" i="10"/>
  <c r="X40" i="10"/>
  <c r="AB40" i="10"/>
  <c r="H40" i="10"/>
  <c r="M40" i="10"/>
  <c r="AC40" i="10"/>
  <c r="Q40" i="10"/>
  <c r="E40" i="10"/>
  <c r="N40" i="10"/>
  <c r="AD40" i="10"/>
  <c r="R40" i="10"/>
  <c r="O40" i="10"/>
  <c r="K40" i="10"/>
  <c r="I40" i="10"/>
  <c r="V40" i="10"/>
  <c r="S40" i="10"/>
  <c r="AA40" i="10"/>
  <c r="Y40" i="10"/>
  <c r="F40" i="10"/>
  <c r="Z40" i="10"/>
  <c r="G40" i="10"/>
  <c r="W40" i="10"/>
  <c r="D40" i="10"/>
  <c r="J40" i="10"/>
  <c r="C33" i="10"/>
  <c r="H24" i="10"/>
  <c r="I24" i="10"/>
  <c r="Y24" i="10"/>
  <c r="F24" i="10"/>
  <c r="V24" i="10"/>
  <c r="M24" i="10"/>
  <c r="J24" i="10"/>
  <c r="Z24" i="10"/>
  <c r="S24" i="10"/>
  <c r="Q24" i="10"/>
  <c r="N24" i="10"/>
  <c r="G24" i="10"/>
  <c r="W24" i="10"/>
  <c r="K24" i="10"/>
  <c r="O24" i="10"/>
  <c r="L24" i="10"/>
  <c r="D24" i="10"/>
  <c r="X24" i="10"/>
  <c r="E24" i="10"/>
  <c r="R24" i="10"/>
  <c r="P24" i="10"/>
  <c r="AA24" i="10"/>
  <c r="C17" i="10"/>
  <c r="C25" i="10"/>
  <c r="N16" i="10"/>
  <c r="K16" i="10"/>
  <c r="AA16" i="10"/>
  <c r="H16" i="10"/>
  <c r="X16" i="10"/>
  <c r="R16" i="10"/>
  <c r="O16" i="10"/>
  <c r="L16" i="10"/>
  <c r="F16" i="10"/>
  <c r="V16" i="10"/>
  <c r="S16" i="10"/>
  <c r="P16" i="10"/>
  <c r="Z16" i="10"/>
  <c r="D16" i="10"/>
  <c r="Y16" i="10"/>
  <c r="T16" i="10"/>
  <c r="M16" i="10"/>
  <c r="G16" i="10"/>
  <c r="E16" i="10"/>
  <c r="J16" i="10"/>
  <c r="I16" i="10"/>
  <c r="U16" i="10"/>
  <c r="Q16" i="10"/>
  <c r="W16" i="10"/>
  <c r="C41" i="10"/>
  <c r="X32" i="10"/>
  <c r="D32" i="10"/>
  <c r="H32" i="10"/>
  <c r="P32" i="10"/>
  <c r="E32" i="10"/>
  <c r="N32" i="10"/>
  <c r="I32" i="10"/>
  <c r="Y32" i="10"/>
  <c r="R32" i="10"/>
  <c r="M32" i="10"/>
  <c r="F32" i="10"/>
  <c r="V32" i="10"/>
  <c r="Q32" i="10"/>
  <c r="G32" i="10"/>
  <c r="W32" i="10"/>
  <c r="K32" i="10"/>
  <c r="AA32" i="10"/>
  <c r="S32" i="10"/>
  <c r="J32" i="10"/>
  <c r="O32" i="10"/>
  <c r="Z32" i="10"/>
  <c r="H48" i="10"/>
  <c r="P48" i="10"/>
  <c r="T48" i="10"/>
  <c r="X48" i="10"/>
  <c r="D48" i="10"/>
  <c r="E48" i="10"/>
  <c r="U48" i="10"/>
  <c r="I48" i="10"/>
  <c r="Y48" i="10"/>
  <c r="M48" i="10"/>
  <c r="AC48" i="10"/>
  <c r="F48" i="10"/>
  <c r="V48" i="10"/>
  <c r="N48" i="10"/>
  <c r="G48" i="10"/>
  <c r="W48" i="10"/>
  <c r="AB48" i="10"/>
  <c r="R48" i="10"/>
  <c r="K48" i="10"/>
  <c r="AA48" i="10"/>
  <c r="AD48" i="10"/>
  <c r="Z48" i="10"/>
  <c r="O48" i="10"/>
  <c r="Q48" i="10"/>
  <c r="J48" i="10"/>
  <c r="S48" i="10"/>
  <c r="T26" i="9"/>
  <c r="AB26" i="9"/>
  <c r="AB7" i="10"/>
  <c r="T7" i="10"/>
  <c r="T32" i="10" s="1"/>
  <c r="L7" i="10"/>
  <c r="L32" i="10" s="1"/>
  <c r="AD7" i="9"/>
  <c r="U10" i="9"/>
  <c r="U21" i="9"/>
  <c r="U15" i="9"/>
  <c r="U27" i="9"/>
  <c r="U9" i="9"/>
  <c r="U23" i="9"/>
  <c r="U32" i="9"/>
  <c r="U18" i="9"/>
  <c r="U17" i="9"/>
  <c r="U16" i="9"/>
  <c r="U20" i="9"/>
  <c r="U29" i="9"/>
  <c r="U25" i="9"/>
  <c r="U11" i="9"/>
  <c r="U33" i="9"/>
  <c r="U24" i="9"/>
  <c r="U31" i="9"/>
  <c r="U22" i="9"/>
  <c r="U13" i="9"/>
  <c r="U12" i="9"/>
  <c r="U26" i="9"/>
  <c r="U14" i="9"/>
  <c r="U30" i="9"/>
  <c r="U34" i="9"/>
  <c r="M34" i="9"/>
  <c r="N34" i="9"/>
  <c r="G34" i="9"/>
  <c r="P34" i="9"/>
  <c r="O34" i="9"/>
  <c r="E34" i="9"/>
  <c r="V34" i="9"/>
  <c r="F34" i="9"/>
  <c r="X34" i="9"/>
  <c r="D34" i="9"/>
  <c r="Y34" i="9"/>
  <c r="H34" i="9"/>
  <c r="W34" i="9"/>
  <c r="I34" i="9"/>
  <c r="Q34" i="9"/>
  <c r="J34" i="9"/>
  <c r="Z34" i="9"/>
  <c r="R34" i="9"/>
  <c r="S34" i="9"/>
  <c r="K34" i="9"/>
  <c r="AA34" i="9"/>
  <c r="L34" i="9"/>
  <c r="AC33" i="9"/>
  <c r="AC18" i="9"/>
  <c r="AC17" i="9"/>
  <c r="AC16" i="9"/>
  <c r="AC29" i="9"/>
  <c r="AC20" i="9"/>
  <c r="AC14" i="9"/>
  <c r="AC13" i="9"/>
  <c r="AC21" i="9"/>
  <c r="AC12" i="9"/>
  <c r="AC11" i="9"/>
  <c r="AC10" i="9"/>
  <c r="AC27" i="9"/>
  <c r="AC34" i="9"/>
  <c r="AC23" i="9"/>
  <c r="AC30" i="9"/>
  <c r="AC15" i="9"/>
  <c r="AC31" i="9"/>
  <c r="AC22" i="9"/>
  <c r="AC9" i="9"/>
  <c r="AC32" i="9"/>
  <c r="AC25" i="9"/>
  <c r="AC24" i="9"/>
  <c r="AC26" i="9"/>
  <c r="T34" i="9"/>
  <c r="B35" i="9"/>
  <c r="AC35" i="9" s="1"/>
  <c r="F26" i="9"/>
  <c r="V26" i="9"/>
  <c r="G26" i="9"/>
  <c r="P26" i="9"/>
  <c r="E26" i="9"/>
  <c r="Y26" i="9"/>
  <c r="H26" i="9"/>
  <c r="X26" i="9"/>
  <c r="W26" i="9"/>
  <c r="D26" i="9"/>
  <c r="O26" i="9"/>
  <c r="N26" i="9"/>
  <c r="M26" i="9"/>
  <c r="I26" i="9"/>
  <c r="Q26" i="9"/>
  <c r="J26" i="9"/>
  <c r="R26" i="9"/>
  <c r="Z26" i="9"/>
  <c r="S26" i="9"/>
  <c r="K26" i="9"/>
  <c r="AA26" i="9"/>
  <c r="C54" i="3"/>
  <c r="C32" i="3"/>
  <c r="L48" i="10" l="1"/>
  <c r="T24" i="10"/>
  <c r="C13" i="3"/>
  <c r="D12" i="3"/>
  <c r="E12" i="3"/>
  <c r="F12" i="3"/>
  <c r="G12" i="3"/>
  <c r="H12" i="3"/>
  <c r="AD19" i="9"/>
  <c r="AD28" i="9"/>
  <c r="O48" i="3"/>
  <c r="N52" i="3"/>
  <c r="N50" i="3"/>
  <c r="N51" i="3"/>
  <c r="N53" i="3"/>
  <c r="N54" i="3"/>
  <c r="N49" i="3"/>
  <c r="D32" i="3"/>
  <c r="E32" i="3"/>
  <c r="F32" i="3"/>
  <c r="G32" i="3"/>
  <c r="H32" i="3"/>
  <c r="L29" i="10"/>
  <c r="L30" i="10"/>
  <c r="L38" i="10"/>
  <c r="L47" i="10"/>
  <c r="L39" i="10"/>
  <c r="L31" i="10"/>
  <c r="L40" i="10"/>
  <c r="K26" i="3"/>
  <c r="J32" i="3"/>
  <c r="J28" i="3"/>
  <c r="J29" i="3"/>
  <c r="J30" i="3"/>
  <c r="J27" i="3"/>
  <c r="J31" i="3"/>
  <c r="AB9" i="10"/>
  <c r="AB11" i="10"/>
  <c r="AB10" i="10"/>
  <c r="AB12" i="10"/>
  <c r="AB20" i="10"/>
  <c r="AB21" i="10"/>
  <c r="AB13" i="10"/>
  <c r="AB29" i="10"/>
  <c r="AB22" i="10"/>
  <c r="AB14" i="10"/>
  <c r="AB30" i="10"/>
  <c r="AB15" i="10"/>
  <c r="AB31" i="10"/>
  <c r="AB23" i="10"/>
  <c r="AB24" i="10"/>
  <c r="J54" i="3"/>
  <c r="D54" i="3"/>
  <c r="H54" i="3"/>
  <c r="E54" i="3"/>
  <c r="I54" i="3"/>
  <c r="G54" i="3"/>
  <c r="F54" i="3"/>
  <c r="K54" i="3"/>
  <c r="L54" i="3"/>
  <c r="T20" i="10"/>
  <c r="T21" i="10"/>
  <c r="T29" i="10"/>
  <c r="T38" i="10"/>
  <c r="T22" i="10"/>
  <c r="T30" i="10"/>
  <c r="T23" i="10"/>
  <c r="T39" i="10"/>
  <c r="T31" i="10"/>
  <c r="AB32" i="10"/>
  <c r="AB16" i="10"/>
  <c r="T40" i="10"/>
  <c r="I32" i="3"/>
  <c r="I12" i="3"/>
  <c r="K4" i="3"/>
  <c r="J9" i="3"/>
  <c r="J13" i="3"/>
  <c r="J5" i="3"/>
  <c r="J6" i="3"/>
  <c r="J10" i="3"/>
  <c r="J11" i="3"/>
  <c r="J7" i="3"/>
  <c r="J12" i="3"/>
  <c r="J8" i="3"/>
  <c r="M54" i="3"/>
  <c r="C50" i="10"/>
  <c r="M41" i="10"/>
  <c r="Q41" i="10"/>
  <c r="AC41" i="10"/>
  <c r="R41" i="10"/>
  <c r="E41" i="10"/>
  <c r="F41" i="10"/>
  <c r="V41" i="10"/>
  <c r="J41" i="10"/>
  <c r="Z41" i="10"/>
  <c r="S41" i="10"/>
  <c r="AD41" i="10"/>
  <c r="K41" i="10"/>
  <c r="D41" i="10"/>
  <c r="T41" i="10"/>
  <c r="I41" i="10"/>
  <c r="G41" i="10"/>
  <c r="Y41" i="10"/>
  <c r="O41" i="10"/>
  <c r="H41" i="10"/>
  <c r="X41" i="10"/>
  <c r="N41" i="10"/>
  <c r="W41" i="10"/>
  <c r="L41" i="10"/>
  <c r="AB41" i="10"/>
  <c r="AA41" i="10"/>
  <c r="P41" i="10"/>
  <c r="C34" i="10"/>
  <c r="N25" i="10"/>
  <c r="K25" i="10"/>
  <c r="AA25" i="10"/>
  <c r="M25" i="10"/>
  <c r="R25" i="10"/>
  <c r="O25" i="10"/>
  <c r="H25" i="10"/>
  <c r="X25" i="10"/>
  <c r="F25" i="10"/>
  <c r="V25" i="10"/>
  <c r="S25" i="10"/>
  <c r="L25" i="10"/>
  <c r="AB25" i="10"/>
  <c r="Q25" i="10"/>
  <c r="G25" i="10"/>
  <c r="D25" i="10"/>
  <c r="E25" i="10"/>
  <c r="J25" i="10"/>
  <c r="W25" i="10"/>
  <c r="P25" i="10"/>
  <c r="Z25" i="10"/>
  <c r="T25" i="10"/>
  <c r="Y25" i="10"/>
  <c r="I25" i="10"/>
  <c r="C18" i="10"/>
  <c r="C26" i="10"/>
  <c r="S17" i="10"/>
  <c r="P17" i="10"/>
  <c r="G17" i="10"/>
  <c r="W17" i="10"/>
  <c r="D17" i="10"/>
  <c r="T17" i="10"/>
  <c r="F17" i="10"/>
  <c r="K17" i="10"/>
  <c r="AA17" i="10"/>
  <c r="H17" i="10"/>
  <c r="X17" i="10"/>
  <c r="E17" i="10"/>
  <c r="U17" i="10"/>
  <c r="L17" i="10"/>
  <c r="Q17" i="10"/>
  <c r="J17" i="10"/>
  <c r="O17" i="10"/>
  <c r="AB17" i="10"/>
  <c r="Y17" i="10"/>
  <c r="Z17" i="10"/>
  <c r="N17" i="10"/>
  <c r="I17" i="10"/>
  <c r="M17" i="10"/>
  <c r="R17" i="10"/>
  <c r="V17" i="10"/>
  <c r="C42" i="10"/>
  <c r="M33" i="10"/>
  <c r="Y33" i="10"/>
  <c r="E33" i="10"/>
  <c r="I33" i="10"/>
  <c r="J33" i="10"/>
  <c r="Z33" i="10"/>
  <c r="S33" i="10"/>
  <c r="N33" i="10"/>
  <c r="G33" i="10"/>
  <c r="W33" i="10"/>
  <c r="R33" i="10"/>
  <c r="K33" i="10"/>
  <c r="AA33" i="10"/>
  <c r="O33" i="10"/>
  <c r="L33" i="10"/>
  <c r="AB33" i="10"/>
  <c r="H33" i="10"/>
  <c r="F33" i="10"/>
  <c r="P33" i="10"/>
  <c r="Q33" i="10"/>
  <c r="X33" i="10"/>
  <c r="V33" i="10"/>
  <c r="D33" i="10"/>
  <c r="T33" i="10"/>
  <c r="I49" i="10"/>
  <c r="AC49" i="10"/>
  <c r="U49" i="10"/>
  <c r="M49" i="10"/>
  <c r="E49" i="10"/>
  <c r="J49" i="10"/>
  <c r="Z49" i="10"/>
  <c r="Y49" i="10"/>
  <c r="N49" i="10"/>
  <c r="AD49" i="10"/>
  <c r="R49" i="10"/>
  <c r="K49" i="10"/>
  <c r="AA49" i="10"/>
  <c r="F49" i="10"/>
  <c r="G49" i="10"/>
  <c r="L49" i="10"/>
  <c r="AB49" i="10"/>
  <c r="X49" i="10"/>
  <c r="V49" i="10"/>
  <c r="O49" i="10"/>
  <c r="P49" i="10"/>
  <c r="H49" i="10"/>
  <c r="S49" i="10"/>
  <c r="D49" i="10"/>
  <c r="T49" i="10"/>
  <c r="Q49" i="10"/>
  <c r="W49" i="10"/>
  <c r="U7" i="10"/>
  <c r="U41" i="10" s="1"/>
  <c r="AC7" i="10"/>
  <c r="AC33" i="10" s="1"/>
  <c r="O35" i="9"/>
  <c r="D35" i="9"/>
  <c r="Y35" i="9"/>
  <c r="N35" i="9"/>
  <c r="X35" i="9"/>
  <c r="M35" i="9"/>
  <c r="F35" i="9"/>
  <c r="G35" i="9"/>
  <c r="P35" i="9"/>
  <c r="V35" i="9"/>
  <c r="W35" i="9"/>
  <c r="E35" i="9"/>
  <c r="H35" i="9"/>
  <c r="I35" i="9"/>
  <c r="Q35" i="9"/>
  <c r="J35" i="9"/>
  <c r="Z35" i="9"/>
  <c r="R35" i="9"/>
  <c r="S35" i="9"/>
  <c r="K35" i="9"/>
  <c r="AA35" i="9"/>
  <c r="AB35" i="9"/>
  <c r="T35" i="9"/>
  <c r="L35" i="9"/>
  <c r="U35" i="9"/>
  <c r="AD9" i="9"/>
  <c r="AD15" i="9"/>
  <c r="AD14" i="9"/>
  <c r="AD13" i="9"/>
  <c r="AD21" i="9"/>
  <c r="AD32" i="9"/>
  <c r="AD11" i="9"/>
  <c r="AD10" i="9"/>
  <c r="AD33" i="9"/>
  <c r="AD20" i="9"/>
  <c r="AD18" i="9"/>
  <c r="AD29" i="9"/>
  <c r="AD12" i="9"/>
  <c r="AD30" i="9"/>
  <c r="AD31" i="9"/>
  <c r="AD22" i="9"/>
  <c r="AD24" i="9"/>
  <c r="AD25" i="9"/>
  <c r="AD26" i="9"/>
  <c r="AD35" i="9"/>
  <c r="AD23" i="9"/>
  <c r="AD27" i="9"/>
  <c r="AD34" i="9"/>
  <c r="AD16" i="9"/>
  <c r="AD17" i="9"/>
  <c r="C55" i="3"/>
  <c r="N55" i="3" s="1"/>
  <c r="C33" i="3"/>
  <c r="D4" i="2"/>
  <c r="G4" i="2" s="1"/>
  <c r="D3" i="2"/>
  <c r="G3" i="2" s="1"/>
  <c r="AC11" i="10" l="1"/>
  <c r="AC9" i="10"/>
  <c r="AC10" i="10"/>
  <c r="AC20" i="10"/>
  <c r="AC12" i="10"/>
  <c r="AC21" i="10"/>
  <c r="AC29" i="10"/>
  <c r="AC13" i="10"/>
  <c r="AC14" i="10"/>
  <c r="AC30" i="10"/>
  <c r="AC22" i="10"/>
  <c r="AC31" i="10"/>
  <c r="AC15" i="10"/>
  <c r="AC23" i="10"/>
  <c r="AC24" i="10"/>
  <c r="AC16" i="10"/>
  <c r="AC32" i="10"/>
  <c r="AC25" i="10"/>
  <c r="L4" i="3"/>
  <c r="K8" i="3"/>
  <c r="K12" i="3"/>
  <c r="K13" i="3"/>
  <c r="K9" i="3"/>
  <c r="K10" i="3"/>
  <c r="K5" i="3"/>
  <c r="K6" i="3"/>
  <c r="K11" i="3"/>
  <c r="K7" i="3"/>
  <c r="L26" i="3"/>
  <c r="K31" i="3"/>
  <c r="K27" i="3"/>
  <c r="K32" i="3"/>
  <c r="K29" i="3"/>
  <c r="K30" i="3"/>
  <c r="K33" i="3"/>
  <c r="K28" i="3"/>
  <c r="D33" i="3"/>
  <c r="F33" i="3"/>
  <c r="E33" i="3"/>
  <c r="G33" i="3"/>
  <c r="H33" i="3"/>
  <c r="I33" i="3"/>
  <c r="I55" i="3"/>
  <c r="J55" i="3"/>
  <c r="G55" i="3"/>
  <c r="D55" i="3"/>
  <c r="F55" i="3"/>
  <c r="H55" i="3"/>
  <c r="E55" i="3"/>
  <c r="K55" i="3"/>
  <c r="L55" i="3"/>
  <c r="M55" i="3"/>
  <c r="U20" i="10"/>
  <c r="U21" i="10"/>
  <c r="U29" i="10"/>
  <c r="U38" i="10"/>
  <c r="U30" i="10"/>
  <c r="U22" i="10"/>
  <c r="U39" i="10"/>
  <c r="U23" i="10"/>
  <c r="U31" i="10"/>
  <c r="U24" i="10"/>
  <c r="U32" i="10"/>
  <c r="U40" i="10"/>
  <c r="AC17" i="10"/>
  <c r="U33" i="10"/>
  <c r="U25" i="10"/>
  <c r="J33" i="3"/>
  <c r="P48" i="3"/>
  <c r="O51" i="3"/>
  <c r="O50" i="3"/>
  <c r="O49" i="3"/>
  <c r="O54" i="3"/>
  <c r="O53" i="3"/>
  <c r="O55" i="3"/>
  <c r="O52" i="3"/>
  <c r="C14" i="3"/>
  <c r="K14" i="3" s="1"/>
  <c r="D13" i="3"/>
  <c r="E13" i="3"/>
  <c r="F13" i="3"/>
  <c r="G13" i="3"/>
  <c r="H13" i="3"/>
  <c r="I13" i="3"/>
  <c r="C51" i="10"/>
  <c r="Z42" i="10"/>
  <c r="F42" i="10"/>
  <c r="J42" i="10"/>
  <c r="R42" i="10"/>
  <c r="V42" i="10"/>
  <c r="G42" i="10"/>
  <c r="W42" i="10"/>
  <c r="K42" i="10"/>
  <c r="AA42" i="10"/>
  <c r="O42" i="10"/>
  <c r="H42" i="10"/>
  <c r="X42" i="10"/>
  <c r="D42" i="10"/>
  <c r="AB42" i="10"/>
  <c r="I42" i="10"/>
  <c r="Y42" i="10"/>
  <c r="U42" i="10"/>
  <c r="S42" i="10"/>
  <c r="L42" i="10"/>
  <c r="M42" i="10"/>
  <c r="AC42" i="10"/>
  <c r="AD42" i="10"/>
  <c r="T42" i="10"/>
  <c r="E42" i="10"/>
  <c r="P42" i="10"/>
  <c r="Q42" i="10"/>
  <c r="N42" i="10"/>
  <c r="C35" i="10"/>
  <c r="R26" i="10"/>
  <c r="S26" i="10"/>
  <c r="P26" i="10"/>
  <c r="G26" i="10"/>
  <c r="W26" i="10"/>
  <c r="D26" i="10"/>
  <c r="T26" i="10"/>
  <c r="M26" i="10"/>
  <c r="AC26" i="10"/>
  <c r="K26" i="10"/>
  <c r="AA26" i="10"/>
  <c r="H26" i="10"/>
  <c r="X26" i="10"/>
  <c r="Q26" i="10"/>
  <c r="I26" i="10"/>
  <c r="U26" i="10"/>
  <c r="F26" i="10"/>
  <c r="L26" i="10"/>
  <c r="Y26" i="10"/>
  <c r="V26" i="10"/>
  <c r="J26" i="10"/>
  <c r="E26" i="10"/>
  <c r="N26" i="10"/>
  <c r="AB26" i="10"/>
  <c r="Z26" i="10"/>
  <c r="O26" i="10"/>
  <c r="C19" i="10"/>
  <c r="C27" i="10"/>
  <c r="H18" i="10"/>
  <c r="X18" i="10"/>
  <c r="E18" i="10"/>
  <c r="U18" i="10"/>
  <c r="L18" i="10"/>
  <c r="AB18" i="10"/>
  <c r="I18" i="10"/>
  <c r="Y18" i="10"/>
  <c r="P18" i="10"/>
  <c r="M18" i="10"/>
  <c r="AC18" i="10"/>
  <c r="J18" i="10"/>
  <c r="Z18" i="10"/>
  <c r="N18" i="10"/>
  <c r="R18" i="10"/>
  <c r="W18" i="10"/>
  <c r="D18" i="10"/>
  <c r="Q18" i="10"/>
  <c r="V18" i="10"/>
  <c r="O18" i="10"/>
  <c r="G18" i="10"/>
  <c r="T18" i="10"/>
  <c r="F18" i="10"/>
  <c r="S18" i="10"/>
  <c r="K18" i="10"/>
  <c r="AA18" i="10"/>
  <c r="C43" i="10"/>
  <c r="J34" i="10"/>
  <c r="N34" i="10"/>
  <c r="R34" i="10"/>
  <c r="O34" i="10"/>
  <c r="H34" i="10"/>
  <c r="X34" i="10"/>
  <c r="Z34" i="10"/>
  <c r="S34" i="10"/>
  <c r="L34" i="10"/>
  <c r="AB34" i="10"/>
  <c r="G34" i="10"/>
  <c r="W34" i="10"/>
  <c r="P34" i="10"/>
  <c r="AA34" i="10"/>
  <c r="Q34" i="10"/>
  <c r="F34" i="10"/>
  <c r="M34" i="10"/>
  <c r="D34" i="10"/>
  <c r="E34" i="10"/>
  <c r="U34" i="10"/>
  <c r="AC34" i="10"/>
  <c r="T34" i="10"/>
  <c r="I34" i="10"/>
  <c r="Y34" i="10"/>
  <c r="K34" i="10"/>
  <c r="V34" i="10"/>
  <c r="Z50" i="10"/>
  <c r="AD50" i="10"/>
  <c r="J50" i="10"/>
  <c r="N50" i="10"/>
  <c r="R50" i="10"/>
  <c r="O50" i="10"/>
  <c r="S50" i="10"/>
  <c r="G50" i="10"/>
  <c r="W50" i="10"/>
  <c r="P50" i="10"/>
  <c r="D50" i="10"/>
  <c r="X50" i="10"/>
  <c r="Q50" i="10"/>
  <c r="V50" i="10"/>
  <c r="H50" i="10"/>
  <c r="AB50" i="10"/>
  <c r="E50" i="10"/>
  <c r="U50" i="10"/>
  <c r="F50" i="10"/>
  <c r="AA50" i="10"/>
  <c r="T50" i="10"/>
  <c r="M50" i="10"/>
  <c r="K50" i="10"/>
  <c r="L50" i="10"/>
  <c r="I50" i="10"/>
  <c r="Y50" i="10"/>
  <c r="AC50" i="10"/>
  <c r="AD7" i="10"/>
  <c r="AD34" i="10" s="1"/>
  <c r="C56" i="3"/>
  <c r="C34" i="3"/>
  <c r="K34" i="3" s="1"/>
  <c r="B4" i="2"/>
  <c r="A52" i="2" s="1"/>
  <c r="B6" i="2"/>
  <c r="B7" i="2"/>
  <c r="B5" i="2"/>
  <c r="AD18" i="10" l="1"/>
  <c r="Q48" i="3"/>
  <c r="P50" i="3"/>
  <c r="P55" i="3"/>
  <c r="P49" i="3"/>
  <c r="P54" i="3"/>
  <c r="P51" i="3"/>
  <c r="P56" i="3"/>
  <c r="P53" i="3"/>
  <c r="P52" i="3"/>
  <c r="M4" i="3"/>
  <c r="L7" i="3"/>
  <c r="L11" i="3"/>
  <c r="L12" i="3"/>
  <c r="L8" i="3"/>
  <c r="L9" i="3"/>
  <c r="L13" i="3"/>
  <c r="L10" i="3"/>
  <c r="L5" i="3"/>
  <c r="L6" i="3"/>
  <c r="L14" i="3"/>
  <c r="E34" i="3"/>
  <c r="D34" i="3"/>
  <c r="F34" i="3"/>
  <c r="G34" i="3"/>
  <c r="H34" i="3"/>
  <c r="I34" i="3"/>
  <c r="J34" i="3"/>
  <c r="AD11" i="10"/>
  <c r="AD9" i="10"/>
  <c r="AD10" i="10"/>
  <c r="AD20" i="10"/>
  <c r="AD12" i="10"/>
  <c r="AD21" i="10"/>
  <c r="AD13" i="10"/>
  <c r="AD29" i="10"/>
  <c r="AD30" i="10"/>
  <c r="AD14" i="10"/>
  <c r="AD22" i="10"/>
  <c r="AD15" i="10"/>
  <c r="AD31" i="10"/>
  <c r="AD23" i="10"/>
  <c r="AD16" i="10"/>
  <c r="AD24" i="10"/>
  <c r="AD32" i="10"/>
  <c r="AD25" i="10"/>
  <c r="AD33" i="10"/>
  <c r="AD17" i="10"/>
  <c r="AD26" i="10"/>
  <c r="J56" i="3"/>
  <c r="H56" i="3"/>
  <c r="I56" i="3"/>
  <c r="G56" i="3"/>
  <c r="E56" i="3"/>
  <c r="F56" i="3"/>
  <c r="D56" i="3"/>
  <c r="K56" i="3"/>
  <c r="L56" i="3"/>
  <c r="M56" i="3"/>
  <c r="N56" i="3"/>
  <c r="C15" i="3"/>
  <c r="L15" i="3" s="1"/>
  <c r="D14" i="3"/>
  <c r="F14" i="3"/>
  <c r="E14" i="3"/>
  <c r="G14" i="3"/>
  <c r="H14" i="3"/>
  <c r="I14" i="3"/>
  <c r="J14" i="3"/>
  <c r="O56" i="3"/>
  <c r="M26" i="3"/>
  <c r="L30" i="3"/>
  <c r="L34" i="3"/>
  <c r="L31" i="3"/>
  <c r="L29" i="3"/>
  <c r="L27" i="3"/>
  <c r="L28" i="3"/>
  <c r="L32" i="3"/>
  <c r="L33" i="3"/>
  <c r="C52" i="10"/>
  <c r="W43" i="10"/>
  <c r="AA43" i="10"/>
  <c r="G43" i="10"/>
  <c r="O43" i="10"/>
  <c r="K43" i="10"/>
  <c r="L43" i="10"/>
  <c r="AB43" i="10"/>
  <c r="P43" i="10"/>
  <c r="D43" i="10"/>
  <c r="T43" i="10"/>
  <c r="M43" i="10"/>
  <c r="AC43" i="10"/>
  <c r="U43" i="10"/>
  <c r="N43" i="10"/>
  <c r="AD43" i="10"/>
  <c r="S43" i="10"/>
  <c r="E43" i="10"/>
  <c r="Y43" i="10"/>
  <c r="R43" i="10"/>
  <c r="Z43" i="10"/>
  <c r="H43" i="10"/>
  <c r="I43" i="10"/>
  <c r="F43" i="10"/>
  <c r="V43" i="10"/>
  <c r="X43" i="10"/>
  <c r="Q43" i="10"/>
  <c r="J43" i="10"/>
  <c r="C36" i="10"/>
  <c r="W27" i="10"/>
  <c r="H27" i="10"/>
  <c r="X27" i="10"/>
  <c r="E27" i="10"/>
  <c r="U27" i="10"/>
  <c r="L27" i="10"/>
  <c r="AB27" i="10"/>
  <c r="I27" i="10"/>
  <c r="Y27" i="10"/>
  <c r="R27" i="10"/>
  <c r="P27" i="10"/>
  <c r="M27" i="10"/>
  <c r="AC27" i="10"/>
  <c r="F27" i="10"/>
  <c r="V27" i="10"/>
  <c r="AA27" i="10"/>
  <c r="D27" i="10"/>
  <c r="Q27" i="10"/>
  <c r="N27" i="10"/>
  <c r="O27" i="10"/>
  <c r="T27" i="10"/>
  <c r="Z27" i="10"/>
  <c r="AD27" i="10"/>
  <c r="J27" i="10"/>
  <c r="K27" i="10"/>
  <c r="S27" i="10"/>
  <c r="G27" i="10"/>
  <c r="C28" i="10"/>
  <c r="M19" i="10"/>
  <c r="AC19" i="10"/>
  <c r="J19" i="10"/>
  <c r="Z19" i="10"/>
  <c r="Q19" i="10"/>
  <c r="N19" i="10"/>
  <c r="AD19" i="10"/>
  <c r="E19" i="10"/>
  <c r="U19" i="10"/>
  <c r="R19" i="10"/>
  <c r="O19" i="10"/>
  <c r="I19" i="10"/>
  <c r="V19" i="10"/>
  <c r="G19" i="10"/>
  <c r="AA19" i="10"/>
  <c r="T19" i="10"/>
  <c r="H19" i="10"/>
  <c r="P19" i="10"/>
  <c r="Y19" i="10"/>
  <c r="K19" i="10"/>
  <c r="X19" i="10"/>
  <c r="S19" i="10"/>
  <c r="L19" i="10"/>
  <c r="F19" i="10"/>
  <c r="W19" i="10"/>
  <c r="AB19" i="10"/>
  <c r="D19" i="10"/>
  <c r="C44" i="10"/>
  <c r="G35" i="10"/>
  <c r="O35" i="10"/>
  <c r="S35" i="10"/>
  <c r="D35" i="10"/>
  <c r="T35" i="10"/>
  <c r="M35" i="10"/>
  <c r="AC35" i="10"/>
  <c r="H35" i="10"/>
  <c r="X35" i="10"/>
  <c r="Q35" i="10"/>
  <c r="L35" i="10"/>
  <c r="AB35" i="10"/>
  <c r="E35" i="10"/>
  <c r="U35" i="10"/>
  <c r="Y35" i="10"/>
  <c r="F35" i="10"/>
  <c r="V35" i="10"/>
  <c r="R35" i="10"/>
  <c r="W35" i="10"/>
  <c r="P35" i="10"/>
  <c r="J35" i="10"/>
  <c r="Z35" i="10"/>
  <c r="AA35" i="10"/>
  <c r="I35" i="10"/>
  <c r="N35" i="10"/>
  <c r="AD35" i="10"/>
  <c r="K35" i="10"/>
  <c r="S51" i="10"/>
  <c r="G51" i="10"/>
  <c r="W51" i="10"/>
  <c r="O51" i="10"/>
  <c r="D51" i="10"/>
  <c r="T51" i="10"/>
  <c r="H51" i="10"/>
  <c r="X51" i="10"/>
  <c r="L51" i="10"/>
  <c r="AB51" i="10"/>
  <c r="E51" i="10"/>
  <c r="U51" i="10"/>
  <c r="P51" i="10"/>
  <c r="Q51" i="10"/>
  <c r="F51" i="10"/>
  <c r="V51" i="10"/>
  <c r="R51" i="10"/>
  <c r="K51" i="10"/>
  <c r="Y51" i="10"/>
  <c r="J51" i="10"/>
  <c r="Z51" i="10"/>
  <c r="I51" i="10"/>
  <c r="AC51" i="10"/>
  <c r="N51" i="10"/>
  <c r="AD51" i="10"/>
  <c r="AA51" i="10"/>
  <c r="M51" i="10"/>
  <c r="C57" i="3"/>
  <c r="C35" i="3"/>
  <c r="B20" i="2"/>
  <c r="A20" i="2"/>
  <c r="B34" i="2"/>
  <c r="A34" i="2"/>
  <c r="B33" i="2"/>
  <c r="A33" i="2"/>
  <c r="B32" i="2"/>
  <c r="A32" i="2"/>
  <c r="B30" i="2"/>
  <c r="A30" i="2"/>
  <c r="B29" i="2"/>
  <c r="A29" i="2"/>
  <c r="B28" i="2"/>
  <c r="A28" i="2"/>
  <c r="B18" i="2"/>
  <c r="A18" i="2"/>
  <c r="B17" i="2"/>
  <c r="A17" i="2"/>
  <c r="B16" i="2"/>
  <c r="A16" i="2"/>
  <c r="A13" i="2"/>
  <c r="B13" i="2"/>
  <c r="A14" i="2"/>
  <c r="B14" i="2"/>
  <c r="B12" i="2"/>
  <c r="A12" i="2"/>
  <c r="E35" i="3" l="1"/>
  <c r="F35" i="3"/>
  <c r="D35" i="3"/>
  <c r="G35" i="3"/>
  <c r="H35" i="3"/>
  <c r="I35" i="3"/>
  <c r="J35" i="3"/>
  <c r="K35" i="3"/>
  <c r="L35" i="3"/>
  <c r="N4" i="3"/>
  <c r="M6" i="3"/>
  <c r="M10" i="3"/>
  <c r="M14" i="3"/>
  <c r="M15" i="3"/>
  <c r="M7" i="3"/>
  <c r="M11" i="3"/>
  <c r="M8" i="3"/>
  <c r="M12" i="3"/>
  <c r="M9" i="3"/>
  <c r="M13" i="3"/>
  <c r="M5" i="3"/>
  <c r="I57" i="3"/>
  <c r="G57" i="3"/>
  <c r="H57" i="3"/>
  <c r="J57" i="3"/>
  <c r="F57" i="3"/>
  <c r="D57" i="3"/>
  <c r="E57" i="3"/>
  <c r="K57" i="3"/>
  <c r="L57" i="3"/>
  <c r="M57" i="3"/>
  <c r="N57" i="3"/>
  <c r="O57" i="3"/>
  <c r="N26" i="3"/>
  <c r="M29" i="3"/>
  <c r="M33" i="3"/>
  <c r="M30" i="3"/>
  <c r="M34" i="3"/>
  <c r="M35" i="3"/>
  <c r="M28" i="3"/>
  <c r="M31" i="3"/>
  <c r="M32" i="3"/>
  <c r="M27" i="3"/>
  <c r="R48" i="3"/>
  <c r="Q54" i="3"/>
  <c r="Q49" i="3"/>
  <c r="Q57" i="3"/>
  <c r="Q55" i="3"/>
  <c r="Q52" i="3"/>
  <c r="Q51" i="3"/>
  <c r="Q56" i="3"/>
  <c r="Q53" i="3"/>
  <c r="Q50" i="3"/>
  <c r="C16" i="3"/>
  <c r="M16" i="3" s="1"/>
  <c r="F15" i="3"/>
  <c r="E15" i="3"/>
  <c r="D15" i="3"/>
  <c r="G15" i="3"/>
  <c r="H15" i="3"/>
  <c r="I15" i="3"/>
  <c r="J15" i="3"/>
  <c r="K15" i="3"/>
  <c r="P57" i="3"/>
  <c r="C53" i="10"/>
  <c r="D44" i="10"/>
  <c r="P44" i="10"/>
  <c r="T44" i="10"/>
  <c r="AB44" i="10"/>
  <c r="L44" i="10"/>
  <c r="Q44" i="10"/>
  <c r="E44" i="10"/>
  <c r="U44" i="10"/>
  <c r="I44" i="10"/>
  <c r="Y44" i="10"/>
  <c r="R44" i="10"/>
  <c r="M44" i="10"/>
  <c r="N44" i="10"/>
  <c r="S44" i="10"/>
  <c r="O44" i="10"/>
  <c r="AC44" i="10"/>
  <c r="V44" i="10"/>
  <c r="G44" i="10"/>
  <c r="W44" i="10"/>
  <c r="J44" i="10"/>
  <c r="H44" i="10"/>
  <c r="F44" i="10"/>
  <c r="Z44" i="10"/>
  <c r="K44" i="10"/>
  <c r="AA44" i="10"/>
  <c r="X44" i="10"/>
  <c r="AD44" i="10"/>
  <c r="C37" i="10"/>
  <c r="AB28" i="10"/>
  <c r="M28" i="10"/>
  <c r="AC28" i="10"/>
  <c r="J28" i="10"/>
  <c r="Z28" i="10"/>
  <c r="Q28" i="10"/>
  <c r="N28" i="10"/>
  <c r="AD28" i="10"/>
  <c r="G28" i="10"/>
  <c r="W28" i="10"/>
  <c r="E28" i="10"/>
  <c r="U28" i="10"/>
  <c r="R28" i="10"/>
  <c r="K28" i="10"/>
  <c r="AA28" i="10"/>
  <c r="S28" i="10"/>
  <c r="P28" i="10"/>
  <c r="F28" i="10"/>
  <c r="D28" i="10"/>
  <c r="I28" i="10"/>
  <c r="V28" i="10"/>
  <c r="T28" i="10"/>
  <c r="Y28" i="10"/>
  <c r="X28" i="10"/>
  <c r="H28" i="10"/>
  <c r="L28" i="10"/>
  <c r="O28" i="10"/>
  <c r="C45" i="10"/>
  <c r="T36" i="10"/>
  <c r="L36" i="10"/>
  <c r="X36" i="10"/>
  <c r="D36" i="10"/>
  <c r="H36" i="10"/>
  <c r="I36" i="10"/>
  <c r="Y36" i="10"/>
  <c r="R36" i="10"/>
  <c r="M36" i="10"/>
  <c r="AC36" i="10"/>
  <c r="F36" i="10"/>
  <c r="V36" i="10"/>
  <c r="AB36" i="10"/>
  <c r="Q36" i="10"/>
  <c r="J36" i="10"/>
  <c r="Z36" i="10"/>
  <c r="K36" i="10"/>
  <c r="AA36" i="10"/>
  <c r="P36" i="10"/>
  <c r="W36" i="10"/>
  <c r="N36" i="10"/>
  <c r="O36" i="10"/>
  <c r="U36" i="10"/>
  <c r="G36" i="10"/>
  <c r="E36" i="10"/>
  <c r="AD36" i="10"/>
  <c r="S36" i="10"/>
  <c r="L52" i="10"/>
  <c r="T52" i="10"/>
  <c r="AB52" i="10"/>
  <c r="X52" i="10"/>
  <c r="D52" i="10"/>
  <c r="H52" i="10"/>
  <c r="I52" i="10"/>
  <c r="Y52" i="10"/>
  <c r="M52" i="10"/>
  <c r="AC52" i="10"/>
  <c r="Q52" i="10"/>
  <c r="J52" i="10"/>
  <c r="Z52" i="10"/>
  <c r="N52" i="10"/>
  <c r="K52" i="10"/>
  <c r="AA52" i="10"/>
  <c r="AD52" i="10"/>
  <c r="E52" i="10"/>
  <c r="R52" i="10"/>
  <c r="O52" i="10"/>
  <c r="P52" i="10"/>
  <c r="F52" i="10"/>
  <c r="W52" i="10"/>
  <c r="U52" i="10"/>
  <c r="V52" i="10"/>
  <c r="S52" i="10"/>
  <c r="G52" i="10"/>
  <c r="C58" i="3"/>
  <c r="C36" i="3"/>
  <c r="M36" i="3" s="1"/>
  <c r="C31" i="2"/>
  <c r="G31" i="2" s="1"/>
  <c r="C17" i="3" l="1"/>
  <c r="D16" i="3"/>
  <c r="F16" i="3"/>
  <c r="E16" i="3"/>
  <c r="G16" i="3"/>
  <c r="H16" i="3"/>
  <c r="I16" i="3"/>
  <c r="J16" i="3"/>
  <c r="K16" i="3"/>
  <c r="L16" i="3"/>
  <c r="O26" i="3"/>
  <c r="N32" i="3"/>
  <c r="N36" i="3"/>
  <c r="N28" i="3"/>
  <c r="N29" i="3"/>
  <c r="N33" i="3"/>
  <c r="N34" i="3"/>
  <c r="N35" i="3"/>
  <c r="N27" i="3"/>
  <c r="N30" i="3"/>
  <c r="N31" i="3"/>
  <c r="E36" i="3"/>
  <c r="F36" i="3"/>
  <c r="D36" i="3"/>
  <c r="G36" i="3"/>
  <c r="H36" i="3"/>
  <c r="I36" i="3"/>
  <c r="J36" i="3"/>
  <c r="K36" i="3"/>
  <c r="L36" i="3"/>
  <c r="S48" i="3"/>
  <c r="R49" i="3"/>
  <c r="R53" i="3"/>
  <c r="R52" i="3"/>
  <c r="R50" i="3"/>
  <c r="R54" i="3"/>
  <c r="R51" i="3"/>
  <c r="R56" i="3"/>
  <c r="R58" i="3"/>
  <c r="R57" i="3"/>
  <c r="R55" i="3"/>
  <c r="O4" i="3"/>
  <c r="N9" i="3"/>
  <c r="N13" i="3"/>
  <c r="N17" i="3"/>
  <c r="N5" i="3"/>
  <c r="N6" i="3"/>
  <c r="N10" i="3"/>
  <c r="N14" i="3"/>
  <c r="N7" i="3"/>
  <c r="N15" i="3"/>
  <c r="N16" i="3"/>
  <c r="N11" i="3"/>
  <c r="N8" i="3"/>
  <c r="N12" i="3"/>
  <c r="H58" i="3"/>
  <c r="F58" i="3"/>
  <c r="G58" i="3"/>
  <c r="J58" i="3"/>
  <c r="E58" i="3"/>
  <c r="D58" i="3"/>
  <c r="I58" i="3"/>
  <c r="K58" i="3"/>
  <c r="L58" i="3"/>
  <c r="M58" i="3"/>
  <c r="N58" i="3"/>
  <c r="O58" i="3"/>
  <c r="P58" i="3"/>
  <c r="Q58" i="3"/>
  <c r="Y45" i="10"/>
  <c r="Q45" i="10"/>
  <c r="U45" i="10"/>
  <c r="E45" i="10"/>
  <c r="I45" i="10"/>
  <c r="F45" i="10"/>
  <c r="V45" i="10"/>
  <c r="J45" i="10"/>
  <c r="Z45" i="10"/>
  <c r="N45" i="10"/>
  <c r="AD45" i="10"/>
  <c r="G45" i="10"/>
  <c r="W45" i="10"/>
  <c r="K45" i="10"/>
  <c r="H45" i="10"/>
  <c r="X45" i="10"/>
  <c r="AC45" i="10"/>
  <c r="O45" i="10"/>
  <c r="L45" i="10"/>
  <c r="AB45" i="10"/>
  <c r="M45" i="10"/>
  <c r="AA45" i="10"/>
  <c r="T45" i="10"/>
  <c r="R45" i="10"/>
  <c r="S45" i="10"/>
  <c r="P45" i="10"/>
  <c r="D45" i="10"/>
  <c r="C46" i="10"/>
  <c r="Q37" i="10"/>
  <c r="M37" i="10"/>
  <c r="Y37" i="10"/>
  <c r="AC37" i="10"/>
  <c r="I37" i="10"/>
  <c r="N37" i="10"/>
  <c r="AD37" i="10"/>
  <c r="G37" i="10"/>
  <c r="W37" i="10"/>
  <c r="R37" i="10"/>
  <c r="F37" i="10"/>
  <c r="V37" i="10"/>
  <c r="O37" i="10"/>
  <c r="J37" i="10"/>
  <c r="S37" i="10"/>
  <c r="P37" i="10"/>
  <c r="AB37" i="10"/>
  <c r="Z37" i="10"/>
  <c r="AA37" i="10"/>
  <c r="D37" i="10"/>
  <c r="T37" i="10"/>
  <c r="L37" i="10"/>
  <c r="E37" i="10"/>
  <c r="H37" i="10"/>
  <c r="X37" i="10"/>
  <c r="U37" i="10"/>
  <c r="K37" i="10"/>
  <c r="Q53" i="10"/>
  <c r="Y53" i="10"/>
  <c r="I53" i="10"/>
  <c r="Z53" i="10"/>
  <c r="M53" i="10"/>
  <c r="AB53" i="10"/>
  <c r="AD53" i="10"/>
  <c r="AC53" i="10"/>
  <c r="N53" i="10"/>
  <c r="R53" i="10"/>
  <c r="F53" i="10"/>
  <c r="V53" i="10"/>
  <c r="O53" i="10"/>
  <c r="G53" i="10"/>
  <c r="P53" i="10"/>
  <c r="E53" i="10"/>
  <c r="L53" i="10"/>
  <c r="U53" i="10"/>
  <c r="K53" i="10"/>
  <c r="D53" i="10"/>
  <c r="T53" i="10"/>
  <c r="W53" i="10"/>
  <c r="S53" i="10"/>
  <c r="H53" i="10"/>
  <c r="X53" i="10"/>
  <c r="AA53" i="10"/>
  <c r="J53" i="10"/>
  <c r="C59" i="3"/>
  <c r="C37" i="3"/>
  <c r="C19" i="2"/>
  <c r="G19" i="2" s="1"/>
  <c r="C15" i="2"/>
  <c r="C27" i="2"/>
  <c r="C11" i="2"/>
  <c r="G11" i="2" s="1"/>
  <c r="B3" i="2"/>
  <c r="D37" i="3" l="1"/>
  <c r="E37" i="3"/>
  <c r="F37" i="3"/>
  <c r="G37" i="3"/>
  <c r="H37" i="3"/>
  <c r="I37" i="3"/>
  <c r="J37" i="3"/>
  <c r="K37" i="3"/>
  <c r="L37" i="3"/>
  <c r="M37" i="3"/>
  <c r="P26" i="3"/>
  <c r="O31" i="3"/>
  <c r="O35" i="3"/>
  <c r="O27" i="3"/>
  <c r="O32" i="3"/>
  <c r="O36" i="3"/>
  <c r="O33" i="3"/>
  <c r="O28" i="3"/>
  <c r="O34" i="3"/>
  <c r="O37" i="3"/>
  <c r="O29" i="3"/>
  <c r="O30" i="3"/>
  <c r="P4" i="3"/>
  <c r="O8" i="3"/>
  <c r="O12" i="3"/>
  <c r="O16" i="3"/>
  <c r="O9" i="3"/>
  <c r="O13" i="3"/>
  <c r="O17" i="3"/>
  <c r="O6" i="3"/>
  <c r="O14" i="3"/>
  <c r="O5" i="3"/>
  <c r="O10" i="3"/>
  <c r="O7" i="3"/>
  <c r="O15" i="3"/>
  <c r="O11" i="3"/>
  <c r="G59" i="3"/>
  <c r="E59" i="3"/>
  <c r="F59" i="3"/>
  <c r="D59" i="3"/>
  <c r="H59" i="3"/>
  <c r="I59" i="3"/>
  <c r="J59" i="3"/>
  <c r="K59" i="3"/>
  <c r="L59" i="3"/>
  <c r="M59" i="3"/>
  <c r="N59" i="3"/>
  <c r="O59" i="3"/>
  <c r="P59" i="3"/>
  <c r="Q59" i="3"/>
  <c r="R59" i="3"/>
  <c r="T48" i="3"/>
  <c r="S52" i="3"/>
  <c r="S58" i="3"/>
  <c r="S55" i="3"/>
  <c r="S57" i="3"/>
  <c r="S59" i="3"/>
  <c r="S56" i="3"/>
  <c r="S54" i="3"/>
  <c r="S51" i="3"/>
  <c r="S53" i="3"/>
  <c r="S49" i="3"/>
  <c r="S50" i="3"/>
  <c r="N37" i="3"/>
  <c r="C18" i="3"/>
  <c r="O18" i="3" s="1"/>
  <c r="D17" i="3"/>
  <c r="E17" i="3"/>
  <c r="F17" i="3"/>
  <c r="G17" i="3"/>
  <c r="H17" i="3"/>
  <c r="I17" i="3"/>
  <c r="J17" i="3"/>
  <c r="K17" i="3"/>
  <c r="L17" i="3"/>
  <c r="M17" i="3"/>
  <c r="AD46" i="10"/>
  <c r="Z46" i="10"/>
  <c r="F46" i="10"/>
  <c r="J46" i="10"/>
  <c r="N46" i="10"/>
  <c r="V46" i="10"/>
  <c r="K46" i="10"/>
  <c r="AA46" i="10"/>
  <c r="O46" i="10"/>
  <c r="S46" i="10"/>
  <c r="L46" i="10"/>
  <c r="AB46" i="10"/>
  <c r="W46" i="10"/>
  <c r="D46" i="10"/>
  <c r="X46" i="10"/>
  <c r="M46" i="10"/>
  <c r="AC46" i="10"/>
  <c r="I46" i="10"/>
  <c r="R46" i="10"/>
  <c r="H46" i="10"/>
  <c r="Q46" i="10"/>
  <c r="G46" i="10"/>
  <c r="P46" i="10"/>
  <c r="E46" i="10"/>
  <c r="U46" i="10"/>
  <c r="T46" i="10"/>
  <c r="Y46" i="10"/>
  <c r="C60" i="3"/>
  <c r="C38" i="3"/>
  <c r="O38" i="3" s="1"/>
  <c r="G27" i="2"/>
  <c r="H38" i="2"/>
  <c r="H40" i="2" s="1"/>
  <c r="G15" i="2"/>
  <c r="H10" i="2"/>
  <c r="C38" i="2"/>
  <c r="I38" i="2"/>
  <c r="J38" i="2"/>
  <c r="C36" i="2"/>
  <c r="C36" i="1"/>
  <c r="Q26" i="3" l="1"/>
  <c r="P30" i="3"/>
  <c r="P34" i="3"/>
  <c r="P38" i="3"/>
  <c r="P31" i="3"/>
  <c r="P35" i="3"/>
  <c r="P32" i="3"/>
  <c r="P27" i="3"/>
  <c r="P33" i="3"/>
  <c r="P36" i="3"/>
  <c r="P29" i="3"/>
  <c r="P37" i="3"/>
  <c r="P28" i="3"/>
  <c r="J60" i="3"/>
  <c r="D60" i="3"/>
  <c r="E60" i="3"/>
  <c r="I60" i="3"/>
  <c r="G60" i="3"/>
  <c r="H60" i="3"/>
  <c r="F60" i="3"/>
  <c r="K60" i="3"/>
  <c r="L60" i="3"/>
  <c r="M60" i="3"/>
  <c r="N60" i="3"/>
  <c r="O60" i="3"/>
  <c r="P60" i="3"/>
  <c r="Q60" i="3"/>
  <c r="R60" i="3"/>
  <c r="T51" i="3"/>
  <c r="T60" i="3"/>
  <c r="T58" i="3"/>
  <c r="T56" i="3"/>
  <c r="T53" i="3"/>
  <c r="T50" i="3"/>
  <c r="T52" i="3"/>
  <c r="T57" i="3"/>
  <c r="T49" i="3"/>
  <c r="T54" i="3"/>
  <c r="T59" i="3"/>
  <c r="T55" i="3"/>
  <c r="F38" i="3"/>
  <c r="E38" i="3"/>
  <c r="D38" i="3"/>
  <c r="G38" i="3"/>
  <c r="H38" i="3"/>
  <c r="I38" i="3"/>
  <c r="J38" i="3"/>
  <c r="K38" i="3"/>
  <c r="L38" i="3"/>
  <c r="M38" i="3"/>
  <c r="N38" i="3"/>
  <c r="C19" i="3"/>
  <c r="P19" i="3" s="1"/>
  <c r="D18" i="3"/>
  <c r="E18" i="3"/>
  <c r="F18" i="3"/>
  <c r="G18" i="3"/>
  <c r="H18" i="3"/>
  <c r="I18" i="3"/>
  <c r="J18" i="3"/>
  <c r="K18" i="3"/>
  <c r="L18" i="3"/>
  <c r="M18" i="3"/>
  <c r="N18" i="3"/>
  <c r="S60" i="3"/>
  <c r="Q4" i="3"/>
  <c r="P7" i="3"/>
  <c r="P11" i="3"/>
  <c r="P15" i="3"/>
  <c r="P8" i="3"/>
  <c r="P16" i="3"/>
  <c r="P12" i="3"/>
  <c r="P13" i="3"/>
  <c r="P5" i="3"/>
  <c r="P9" i="3"/>
  <c r="P6" i="3"/>
  <c r="P14" i="3"/>
  <c r="P17" i="3"/>
  <c r="P10" i="3"/>
  <c r="P18" i="3"/>
  <c r="C61" i="3"/>
  <c r="C39" i="3"/>
  <c r="J40" i="2"/>
  <c r="I40" i="2"/>
  <c r="E38" i="2"/>
  <c r="D38" i="2"/>
  <c r="F36" i="2"/>
  <c r="F38" i="2"/>
  <c r="D36" i="2"/>
  <c r="E36" i="2"/>
  <c r="A53" i="2" s="1"/>
  <c r="C40" i="2"/>
  <c r="C42" i="2"/>
  <c r="R4" i="3" l="1"/>
  <c r="Q6" i="3"/>
  <c r="Q10" i="3"/>
  <c r="Q14" i="3"/>
  <c r="Q18" i="3"/>
  <c r="Q7" i="3"/>
  <c r="Q11" i="3"/>
  <c r="Q15" i="3"/>
  <c r="Q12" i="3"/>
  <c r="Q19" i="3"/>
  <c r="Q13" i="3"/>
  <c r="Q8" i="3"/>
  <c r="Q5" i="3"/>
  <c r="Q16" i="3"/>
  <c r="Q17" i="3"/>
  <c r="Q9" i="3"/>
  <c r="F39" i="3"/>
  <c r="E39" i="3"/>
  <c r="D39" i="3"/>
  <c r="G39" i="3"/>
  <c r="H39" i="3"/>
  <c r="I39" i="3"/>
  <c r="J39" i="3"/>
  <c r="K39" i="3"/>
  <c r="L39" i="3"/>
  <c r="M39" i="3"/>
  <c r="N39" i="3"/>
  <c r="O39" i="3"/>
  <c r="C20" i="3"/>
  <c r="E19" i="3"/>
  <c r="D19" i="3"/>
  <c r="F19" i="3"/>
  <c r="G19" i="3"/>
  <c r="H19" i="3"/>
  <c r="I19" i="3"/>
  <c r="J19" i="3"/>
  <c r="K19" i="3"/>
  <c r="L19" i="3"/>
  <c r="M19" i="3"/>
  <c r="N19" i="3"/>
  <c r="O19" i="3"/>
  <c r="P39" i="3"/>
  <c r="I61" i="3"/>
  <c r="D61" i="3"/>
  <c r="E61" i="3"/>
  <c r="H61" i="3"/>
  <c r="F61" i="3"/>
  <c r="J61" i="3"/>
  <c r="G61" i="3"/>
  <c r="K61" i="3"/>
  <c r="L61" i="3"/>
  <c r="M61" i="3"/>
  <c r="N61" i="3"/>
  <c r="O61" i="3"/>
  <c r="P61" i="3"/>
  <c r="Q61" i="3"/>
  <c r="R61" i="3"/>
  <c r="S61" i="3"/>
  <c r="T61" i="3"/>
  <c r="R26" i="3"/>
  <c r="Q29" i="3"/>
  <c r="Q33" i="3"/>
  <c r="Q37" i="3"/>
  <c r="Q30" i="3"/>
  <c r="Q34" i="3"/>
  <c r="Q38" i="3"/>
  <c r="Q31" i="3"/>
  <c r="Q27" i="3"/>
  <c r="Q32" i="3"/>
  <c r="Q35" i="3"/>
  <c r="Q28" i="3"/>
  <c r="Q36" i="3"/>
  <c r="Q39" i="3"/>
  <c r="C62" i="3"/>
  <c r="C40" i="3"/>
  <c r="Q40" i="3" s="1"/>
  <c r="D40" i="2"/>
  <c r="D42" i="2"/>
  <c r="K38" i="2"/>
  <c r="G38" i="2" s="1"/>
  <c r="C21" i="3" l="1"/>
  <c r="D20" i="3"/>
  <c r="F20" i="3"/>
  <c r="E20" i="3"/>
  <c r="G20" i="3"/>
  <c r="H20" i="3"/>
  <c r="I20" i="3"/>
  <c r="J20" i="3"/>
  <c r="K20" i="3"/>
  <c r="L20" i="3"/>
  <c r="M20" i="3"/>
  <c r="N20" i="3"/>
  <c r="O20" i="3"/>
  <c r="P20" i="3"/>
  <c r="S26" i="3"/>
  <c r="R32" i="3"/>
  <c r="R36" i="3"/>
  <c r="R40" i="3"/>
  <c r="R28" i="3"/>
  <c r="R29" i="3"/>
  <c r="R33" i="3"/>
  <c r="R37" i="3"/>
  <c r="R30" i="3"/>
  <c r="R38" i="3"/>
  <c r="R39" i="3"/>
  <c r="R31" i="3"/>
  <c r="R34" i="3"/>
  <c r="R35" i="3"/>
  <c r="R27" i="3"/>
  <c r="Q20" i="3"/>
  <c r="H62" i="3"/>
  <c r="F62" i="3"/>
  <c r="I62" i="3"/>
  <c r="E62" i="3"/>
  <c r="D62" i="3"/>
  <c r="J62" i="3"/>
  <c r="G62" i="3"/>
  <c r="K62" i="3"/>
  <c r="L62" i="3"/>
  <c r="M62" i="3"/>
  <c r="N62" i="3"/>
  <c r="O62" i="3"/>
  <c r="P62" i="3"/>
  <c r="Q62" i="3"/>
  <c r="R62" i="3"/>
  <c r="S62" i="3"/>
  <c r="T62" i="3"/>
  <c r="D40" i="3"/>
  <c r="E40" i="3"/>
  <c r="F40" i="3"/>
  <c r="G40" i="3"/>
  <c r="H40" i="3"/>
  <c r="I40" i="3"/>
  <c r="J40" i="3"/>
  <c r="K40" i="3"/>
  <c r="L40" i="3"/>
  <c r="M40" i="3"/>
  <c r="N40" i="3"/>
  <c r="O40" i="3"/>
  <c r="P40" i="3"/>
  <c r="S4" i="3"/>
  <c r="R9" i="3"/>
  <c r="R13" i="3"/>
  <c r="R17" i="3"/>
  <c r="R21" i="3"/>
  <c r="R5" i="3"/>
  <c r="R6" i="3"/>
  <c r="R10" i="3"/>
  <c r="R14" i="3"/>
  <c r="R11" i="3"/>
  <c r="R18" i="3"/>
  <c r="R19" i="3"/>
  <c r="R20" i="3"/>
  <c r="R12" i="3"/>
  <c r="R7" i="3"/>
  <c r="R15" i="3"/>
  <c r="R8" i="3"/>
  <c r="R16" i="3"/>
  <c r="C63" i="3"/>
  <c r="C41" i="3"/>
  <c r="G36" i="2"/>
  <c r="K40" i="2"/>
  <c r="G42" i="2" s="1"/>
  <c r="D41" i="3" l="1"/>
  <c r="E41" i="3"/>
  <c r="F41" i="3"/>
  <c r="G41" i="3"/>
  <c r="H41" i="3"/>
  <c r="I41" i="3"/>
  <c r="J41" i="3"/>
  <c r="K41" i="3"/>
  <c r="L41" i="3"/>
  <c r="M41" i="3"/>
  <c r="N41" i="3"/>
  <c r="O41" i="3"/>
  <c r="P41" i="3"/>
  <c r="Q41" i="3"/>
  <c r="T4" i="3"/>
  <c r="S8" i="3"/>
  <c r="S12" i="3"/>
  <c r="S16" i="3"/>
  <c r="S20" i="3"/>
  <c r="S17" i="3"/>
  <c r="S9" i="3"/>
  <c r="S13" i="3"/>
  <c r="S10" i="3"/>
  <c r="S6" i="3"/>
  <c r="S19" i="3"/>
  <c r="S11" i="3"/>
  <c r="S18" i="3"/>
  <c r="S14" i="3"/>
  <c r="S5" i="3"/>
  <c r="S7" i="3"/>
  <c r="S15" i="3"/>
  <c r="S21" i="3"/>
  <c r="T26" i="3"/>
  <c r="S31" i="3"/>
  <c r="S35" i="3"/>
  <c r="S39" i="3"/>
  <c r="S27" i="3"/>
  <c r="S32" i="3"/>
  <c r="S36" i="3"/>
  <c r="S29" i="3"/>
  <c r="S37" i="3"/>
  <c r="S28" i="3"/>
  <c r="S30" i="3"/>
  <c r="S38" i="3"/>
  <c r="S40" i="3"/>
  <c r="S33" i="3"/>
  <c r="S41" i="3"/>
  <c r="S34" i="3"/>
  <c r="G63" i="3"/>
  <c r="H63" i="3"/>
  <c r="E63" i="3"/>
  <c r="F63" i="3"/>
  <c r="D63" i="3"/>
  <c r="J63" i="3"/>
  <c r="I63" i="3"/>
  <c r="K63" i="3"/>
  <c r="L63" i="3"/>
  <c r="M63" i="3"/>
  <c r="N63" i="3"/>
  <c r="O63" i="3"/>
  <c r="P63" i="3"/>
  <c r="Q63" i="3"/>
  <c r="R63" i="3"/>
  <c r="S63" i="3"/>
  <c r="T63" i="3"/>
  <c r="R41" i="3"/>
  <c r="D21" i="3"/>
  <c r="E21" i="3"/>
  <c r="F21" i="3"/>
  <c r="G21" i="3"/>
  <c r="H21" i="3"/>
  <c r="I21" i="3"/>
  <c r="J21" i="3"/>
  <c r="K21" i="3"/>
  <c r="L21" i="3"/>
  <c r="M21" i="3"/>
  <c r="N21" i="3"/>
  <c r="O21" i="3"/>
  <c r="P21" i="3"/>
  <c r="Q21" i="3"/>
  <c r="C64" i="3"/>
  <c r="C42" i="3"/>
  <c r="G40" i="2"/>
  <c r="F64" i="3" l="1"/>
  <c r="E64" i="3"/>
  <c r="G64" i="3"/>
  <c r="J64" i="3"/>
  <c r="H64" i="3"/>
  <c r="D64" i="3"/>
  <c r="I64" i="3"/>
  <c r="K64" i="3"/>
  <c r="L64" i="3"/>
  <c r="M64" i="3"/>
  <c r="N64" i="3"/>
  <c r="O64" i="3"/>
  <c r="P64" i="3"/>
  <c r="Q64" i="3"/>
  <c r="R64" i="3"/>
  <c r="S64" i="3"/>
  <c r="T64" i="3"/>
  <c r="E42" i="3"/>
  <c r="F42" i="3"/>
  <c r="D42" i="3"/>
  <c r="G42" i="3"/>
  <c r="H42" i="3"/>
  <c r="I42" i="3"/>
  <c r="J42" i="3"/>
  <c r="K42" i="3"/>
  <c r="L42" i="3"/>
  <c r="M42" i="3"/>
  <c r="N42" i="3"/>
  <c r="O42" i="3"/>
  <c r="P42" i="3"/>
  <c r="Q42" i="3"/>
  <c r="R42" i="3"/>
  <c r="T7" i="3"/>
  <c r="T11" i="3"/>
  <c r="T15" i="3"/>
  <c r="T19" i="3"/>
  <c r="T12" i="3"/>
  <c r="T8" i="3"/>
  <c r="T16" i="3"/>
  <c r="T9" i="3"/>
  <c r="T17" i="3"/>
  <c r="T21" i="3"/>
  <c r="T5" i="3"/>
  <c r="T10" i="3"/>
  <c r="T13" i="3"/>
  <c r="T18" i="3"/>
  <c r="T6" i="3"/>
  <c r="T20" i="3"/>
  <c r="T14" i="3"/>
  <c r="S42" i="3"/>
  <c r="T30" i="3"/>
  <c r="T34" i="3"/>
  <c r="T38" i="3"/>
  <c r="T42" i="3"/>
  <c r="T31" i="3"/>
  <c r="T35" i="3"/>
  <c r="T36" i="3"/>
  <c r="T37" i="3"/>
  <c r="T28" i="3"/>
  <c r="T29" i="3"/>
  <c r="T39" i="3"/>
  <c r="T32" i="3"/>
  <c r="T40" i="3"/>
  <c r="T33" i="3"/>
  <c r="T41" i="3"/>
  <c r="T27" i="3"/>
  <c r="C65" i="3"/>
  <c r="C43" i="3"/>
  <c r="T43" i="3" s="1"/>
  <c r="H65" i="3" l="1"/>
  <c r="F65" i="3"/>
  <c r="J65" i="3"/>
  <c r="G65" i="3"/>
  <c r="D65" i="3"/>
  <c r="E65" i="3"/>
  <c r="I65" i="3"/>
  <c r="K65" i="3"/>
  <c r="L65" i="3"/>
  <c r="M65" i="3"/>
  <c r="N65" i="3"/>
  <c r="O65" i="3"/>
  <c r="P65" i="3"/>
  <c r="Q65" i="3"/>
  <c r="R65" i="3"/>
  <c r="S65" i="3"/>
  <c r="T65" i="3"/>
  <c r="E43" i="3"/>
  <c r="F43" i="3"/>
  <c r="D43" i="3"/>
  <c r="G43" i="3"/>
  <c r="H43" i="3"/>
  <c r="I43" i="3"/>
  <c r="J43" i="3"/>
  <c r="K43" i="3"/>
  <c r="L43" i="3"/>
  <c r="M43" i="3"/>
  <c r="N43" i="3"/>
  <c r="O43" i="3"/>
  <c r="P43" i="3"/>
  <c r="Q43" i="3"/>
  <c r="R43" i="3"/>
  <c r="S4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Philippe Renevey</author>
  </authors>
  <commentList>
    <comment ref="A45" authorId="0" shapeId="0" xr:uid="{086D0EB0-BD27-4BC0-B936-774A80757F79}">
      <text>
        <r>
          <rPr>
            <b/>
            <sz val="12"/>
            <color indexed="81"/>
            <rFont val="Calibri"/>
            <family val="2"/>
            <scheme val="minor"/>
          </rPr>
          <t>Durch Gleichzeitiges Drücken der beiden Tasten [ALT] und [ENTER] kann in der Zelle ein Zeilenumbruch erzeugt werden.</t>
        </r>
        <r>
          <rPr>
            <b/>
            <sz val="16"/>
            <color indexed="81"/>
            <rFont val="Segoe UI"/>
            <family val="2"/>
          </rPr>
          <t xml:space="preserve">
</t>
        </r>
      </text>
    </comment>
  </commentList>
</comments>
</file>

<file path=xl/sharedStrings.xml><?xml version="1.0" encoding="utf-8"?>
<sst xmlns="http://schemas.openxmlformats.org/spreadsheetml/2006/main" count="171" uniqueCount="102">
  <si>
    <t>Autor/in</t>
  </si>
  <si>
    <t>Koautor/in</t>
  </si>
  <si>
    <t>Begleitperson</t>
  </si>
  <si>
    <t>Korrefernt/in</t>
  </si>
  <si>
    <t>Präsentation</t>
  </si>
  <si>
    <t>Inhalt</t>
  </si>
  <si>
    <t>Gewichtung</t>
  </si>
  <si>
    <t>Von</t>
  </si>
  <si>
    <t>Bis</t>
  </si>
  <si>
    <t>IST</t>
  </si>
  <si>
    <t>Summe</t>
  </si>
  <si>
    <t>Methode</t>
  </si>
  <si>
    <t>Schwierigkeit/Anspruch, Kreativität</t>
  </si>
  <si>
    <t>Nützlichkeit, Vollständigkeit, Schwierigkeit</t>
  </si>
  <si>
    <t>Auswahl Quellen</t>
  </si>
  <si>
    <t>Anzahl, Vielschichtigkeit</t>
  </si>
  <si>
    <t>Thema (Kurzform)</t>
  </si>
  <si>
    <t>Klasse</t>
  </si>
  <si>
    <t>Note</t>
  </si>
  <si>
    <t>Korrektheit</t>
  </si>
  <si>
    <t>Die unten aufgeführten Punkte sind als Beispiele zu verstehen.</t>
  </si>
  <si>
    <t>Schwerpunkte setzen, Schwierigkeit</t>
  </si>
  <si>
    <t>Vortragsweise</t>
  </si>
  <si>
    <t>Standardsprache, Auftreten</t>
  </si>
  <si>
    <t>Darstellung</t>
  </si>
  <si>
    <t>Medieneinsatz</t>
  </si>
  <si>
    <t>Selbstständigkeit</t>
  </si>
  <si>
    <t>Entwicklung</t>
  </si>
  <si>
    <t>Sachkompetenz, Problembewusstsein</t>
  </si>
  <si>
    <t>Zuverlässigkeit</t>
  </si>
  <si>
    <t>Abmachungen einhalten</t>
  </si>
  <si>
    <t/>
  </si>
  <si>
    <t>Bewertung durch Begleitperson</t>
  </si>
  <si>
    <t>Korreferent/in</t>
  </si>
  <si>
    <t>Mit der Unterzeichnung bestätigen Begleitperson und Korreferent/in die Richtigkeit der obigen Note.</t>
  </si>
  <si>
    <t>Drittmeinung</t>
  </si>
  <si>
    <t>Korref.</t>
  </si>
  <si>
    <t>Begleitung</t>
  </si>
  <si>
    <t>Gesamt</t>
  </si>
  <si>
    <t>leer?</t>
  </si>
  <si>
    <t>Istzahl?</t>
  </si>
  <si>
    <t>1&lt;=N&lt;=6?</t>
  </si>
  <si>
    <t>Viertelnoten?</t>
  </si>
  <si>
    <t>Gewichtungen</t>
  </si>
  <si>
    <t>Note für die schriftliche Arbeit gerundet auf Viertelnoten</t>
  </si>
  <si>
    <t>Die Autorin/Der Autor bestätigt mit der Unterschrift, dass sie/er die Note eingesehen hat.</t>
  </si>
  <si>
    <t>(Ort, Datum Unterschrift auf der gestrichelten Linie)</t>
  </si>
  <si>
    <t>Form</t>
  </si>
  <si>
    <t>Vorgabe</t>
  </si>
  <si>
    <t>Inhalt schriftliche Arbeit</t>
  </si>
  <si>
    <t>Sprache</t>
  </si>
  <si>
    <t>Kontrollen</t>
  </si>
  <si>
    <t>Gesamtnote gerundet auf halbe Noten</t>
  </si>
  <si>
    <t>0 = komplett leer</t>
  </si>
  <si>
    <t>1 = komplett ausgefüllt (bei 0% leer)</t>
  </si>
  <si>
    <t>-1 = mind. 1 Fehler</t>
  </si>
  <si>
    <t>0.5 = teilweise ausgefüllt</t>
  </si>
  <si>
    <t>Note für die schriftliche Arbeit gerundet auf Hundertstelnoten</t>
  </si>
  <si>
    <t>Gesamtnote gerundet auf Hundertstelnoten</t>
  </si>
  <si>
    <t>Form der schriftlichen Arbeit</t>
  </si>
  <si>
    <t>Datum Begleitvertrag:</t>
  </si>
  <si>
    <t>Der Inhalt der zu erstellenden Arbeit richtet sich nach dem Begleitvertrag, welcher am…</t>
  </si>
  <si>
    <t>...von beiden Parteien unterschrieben wurde.</t>
  </si>
  <si>
    <t>Mit der Unterzeichnung dieses Bewertungsvertrages erklären Autor/in und Begleitperson ihr</t>
  </si>
  <si>
    <t>Einverständnis zum oben bezeichneten Inhalt und zu den oben aufgeführten Gewichtungen.</t>
  </si>
  <si>
    <t>Werk</t>
  </si>
  <si>
    <t>Arbeitsprozess</t>
  </si>
  <si>
    <t>Realisierung</t>
  </si>
  <si>
    <t>Gliederung</t>
  </si>
  <si>
    <t>fremde Daten</t>
  </si>
  <si>
    <t>Qualität</t>
  </si>
  <si>
    <t>Darstellung Text</t>
  </si>
  <si>
    <t>Darstellung Bilder</t>
  </si>
  <si>
    <t>Hohe Qualität und Aussagekraft</t>
  </si>
  <si>
    <t>Einheitlichkeit, verständnisfördernd</t>
  </si>
  <si>
    <t>Gemäss Vorgaben. Einhaltung im Text.</t>
  </si>
  <si>
    <t>alle deklariert.</t>
  </si>
  <si>
    <t>Thema/Kernaufgabe</t>
  </si>
  <si>
    <t>Thema/Leitfrage</t>
  </si>
  <si>
    <t>Formular dreifach ausdrucken und unterschreiben. Ein Exemplar im Sekretariat abgeben.</t>
  </si>
  <si>
    <t>Produkt/Werk</t>
  </si>
  <si>
    <t>Note=</t>
  </si>
  <si>
    <t>Gewicht =</t>
  </si>
  <si>
    <t>schriftliche Arbeit</t>
  </si>
  <si>
    <t>Gewicht</t>
  </si>
  <si>
    <t>Note =</t>
  </si>
  <si>
    <t>100% - Gewicht Prozess - Gewicht Präsentation</t>
  </si>
  <si>
    <t>Bestimmung der Note für die schriftliche Arbeit</t>
  </si>
  <si>
    <t>Bestimmung der Gesamtnote</t>
  </si>
  <si>
    <t>Die angegebenen Prozentzahlen beziehen sich auf den Anteil an der Gesamtnote</t>
  </si>
  <si>
    <t>Präsentation:</t>
  </si>
  <si>
    <t>Arbeitsprozess:</t>
  </si>
  <si>
    <t>schriftl. Arbeit:</t>
  </si>
  <si>
    <t>Eigene Resultate hinterfragen.</t>
  </si>
  <si>
    <t>Kritisches Hinterfragen.</t>
  </si>
  <si>
    <t>Besonderheiten: (z.B. Zitiersystem, Leseprobe, Prozessreflexion, Gespräch nach der Abgabe, Besonderes zur Präsentation, etc.):</t>
  </si>
  <si>
    <t>Logik, Stringenz</t>
  </si>
  <si>
    <t>Angabe der Zitiermethode (Autor-Jahr/Nummerierung/Fussnoten) gemäss Unterlagen auf Moodle.
Leseprobe: 1 Seite aus Hauptteil, der Bilder enthält, 1 Seite aus Hauptteil, der Quellenverweis enthält und Literaturverzeichnis abgeben vor der Fokuswoche.
Keine Prozessreflexion nötig
Nach der Abgabe der Arbeit findet ein Gespräch über die Arbeit statt. Die Antworten der Autorin oder des Autors haben Einfluss auf die Noten.
Bei der Präsentation soll die Zeitvorgabe (20 Minuten) bis auf 2 Minuten mehr oder weniger eingehalten werden.</t>
  </si>
  <si>
    <t>Bewertungsvertrag für die Maturaarbeit</t>
  </si>
  <si>
    <t>in der schriftlichen Argumentation</t>
  </si>
  <si>
    <t>Schwierigkeit/Anspruch, Kreativität, Klarheit</t>
  </si>
  <si>
    <t>Was selber machen, wann Hilfe holen?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</si>
</sst>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0" x14ac:knownFonts="1">
    <font>
      <sz val="11"/>
      <color theme="1"/>
      <name val="Calibri"/>
      <family val="2"/>
      <scheme val="minor"/>
    </font>
    <font>
      <sz val="11"/>
      <color theme="1"/>
      <name val="Calibri"/>
      <family val="2"/>
      <scheme val="minor"/>
    </font>
    <font>
      <sz val="10"/>
      <color theme="1"/>
      <name val="Arial"/>
      <family val="2"/>
    </font>
    <font>
      <sz val="10"/>
      <name val="Arial"/>
      <family val="2"/>
    </font>
    <font>
      <b/>
      <sz val="14"/>
      <color theme="1"/>
      <name val="Arial"/>
      <family val="2"/>
    </font>
    <font>
      <b/>
      <sz val="10"/>
      <color theme="1"/>
      <name val="Arial"/>
      <family val="2"/>
    </font>
    <font>
      <sz val="6"/>
      <color theme="1"/>
      <name val="Arial"/>
      <family val="2"/>
    </font>
    <font>
      <b/>
      <sz val="16"/>
      <color indexed="81"/>
      <name val="Segoe UI"/>
      <family val="2"/>
    </font>
    <font>
      <b/>
      <sz val="12"/>
      <color indexed="81"/>
      <name val="Calibri"/>
      <family val="2"/>
      <scheme val="minor"/>
    </font>
    <font>
      <sz val="8"/>
      <color theme="1"/>
      <name val="Arial"/>
      <family val="2"/>
    </font>
  </fonts>
  <fills count="14">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theme="0" tint="-0.499984740745262"/>
        <bgColor indexed="64"/>
      </patternFill>
    </fill>
    <fill>
      <patternFill patternType="solid">
        <fgColor rgb="FF00B0F0"/>
        <bgColor indexed="64"/>
      </patternFill>
    </fill>
    <fill>
      <patternFill patternType="solid">
        <fgColor rgb="FF7030A0"/>
        <bgColor indexed="64"/>
      </patternFill>
    </fill>
    <fill>
      <patternFill patternType="solid">
        <fgColor rgb="FFC00000"/>
        <bgColor indexed="64"/>
      </patternFill>
    </fill>
    <fill>
      <patternFill patternType="solid">
        <fgColor theme="8" tint="0.39997558519241921"/>
        <bgColor indexed="64"/>
      </patternFill>
    </fill>
    <fill>
      <patternFill patternType="solid">
        <fgColor rgb="FF92D050"/>
        <bgColor indexed="64"/>
      </patternFill>
    </fill>
    <fill>
      <patternFill patternType="solid">
        <fgColor theme="4" tint="-0.499984740745262"/>
        <bgColor indexed="64"/>
      </patternFill>
    </fill>
    <fill>
      <patternFill patternType="solid">
        <fgColor theme="8" tint="-0.249977111117893"/>
        <bgColor indexed="64"/>
      </patternFill>
    </fill>
    <fill>
      <patternFill patternType="solid">
        <fgColor theme="5" tint="-0.499984740745262"/>
        <bgColor indexed="64"/>
      </patternFill>
    </fill>
    <fill>
      <patternFill patternType="solid">
        <fgColor theme="7" tint="-0.249977111117893"/>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bottom style="dotted">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dashed">
        <color auto="1"/>
      </bottom>
      <diagonal/>
    </border>
    <border>
      <left/>
      <right/>
      <top style="dashed">
        <color auto="1"/>
      </top>
      <bottom style="dashed">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right/>
      <top/>
      <bottom style="medium">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style="medium">
        <color indexed="64"/>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s>
  <cellStyleXfs count="2">
    <xf numFmtId="0" fontId="0" fillId="0" borderId="0"/>
    <xf numFmtId="9" fontId="1" fillId="0" borderId="0" applyFont="0" applyFill="0" applyBorder="0" applyAlignment="0" applyProtection="0"/>
  </cellStyleXfs>
  <cellXfs count="153">
    <xf numFmtId="0" fontId="0" fillId="0" borderId="0" xfId="0"/>
    <xf numFmtId="0" fontId="3" fillId="0" borderId="0" xfId="0" applyFont="1" applyAlignment="1">
      <alignment horizontal="left" vertical="center"/>
    </xf>
    <xf numFmtId="0" fontId="4" fillId="0" borderId="0" xfId="0" applyFont="1"/>
    <xf numFmtId="0" fontId="2" fillId="0" borderId="0" xfId="0" applyFont="1"/>
    <xf numFmtId="0" fontId="2" fillId="0" borderId="2" xfId="0" applyFont="1" applyBorder="1"/>
    <xf numFmtId="0" fontId="2" fillId="0" borderId="6" xfId="0" applyFont="1" applyBorder="1" applyAlignment="1">
      <alignment horizontal="center"/>
    </xf>
    <xf numFmtId="0" fontId="2" fillId="0" borderId="1" xfId="0" applyFont="1" applyBorder="1" applyAlignment="1">
      <alignment horizontal="center"/>
    </xf>
    <xf numFmtId="0" fontId="5" fillId="0" borderId="11" xfId="0" applyFont="1" applyBorder="1" applyAlignment="1">
      <alignment horizontal="left"/>
    </xf>
    <xf numFmtId="0" fontId="5" fillId="0" borderId="8" xfId="0" applyFont="1" applyBorder="1" applyAlignment="1">
      <alignment horizontal="left"/>
    </xf>
    <xf numFmtId="0" fontId="2" fillId="0" borderId="3" xfId="0" applyFont="1" applyBorder="1"/>
    <xf numFmtId="0" fontId="2" fillId="0" borderId="9" xfId="0" applyFont="1" applyBorder="1"/>
    <xf numFmtId="0" fontId="2" fillId="0" borderId="12" xfId="0" applyFont="1" applyBorder="1"/>
    <xf numFmtId="0" fontId="2" fillId="0" borderId="10" xfId="0" applyFont="1" applyBorder="1"/>
    <xf numFmtId="9" fontId="2" fillId="0" borderId="1" xfId="1" applyFont="1" applyBorder="1" applyAlignment="1" applyProtection="1">
      <alignment horizontal="center" vertical="center"/>
    </xf>
    <xf numFmtId="0" fontId="2" fillId="0" borderId="1" xfId="0" applyFont="1" applyBorder="1"/>
    <xf numFmtId="9" fontId="2" fillId="0" borderId="0" xfId="1" applyFont="1" applyBorder="1" applyAlignment="1" applyProtection="1">
      <alignment horizontal="center" vertical="center"/>
    </xf>
    <xf numFmtId="0" fontId="3" fillId="0" borderId="1" xfId="0" applyFont="1" applyBorder="1" applyAlignment="1">
      <alignment horizontal="left" vertical="center"/>
    </xf>
    <xf numFmtId="0" fontId="3" fillId="0" borderId="0" xfId="0" applyFont="1" applyAlignment="1">
      <alignment vertical="center"/>
    </xf>
    <xf numFmtId="0" fontId="2" fillId="0" borderId="0" xfId="0" applyFont="1" applyAlignment="1">
      <alignment horizontal="right" vertical="center" indent="1"/>
    </xf>
    <xf numFmtId="0" fontId="2" fillId="0" borderId="0" xfId="0" applyFont="1" applyAlignment="1">
      <alignment horizontal="right" indent="1"/>
    </xf>
    <xf numFmtId="0" fontId="2" fillId="0" borderId="7" xfId="0" applyFont="1" applyBorder="1" applyAlignment="1">
      <alignment horizontal="center"/>
    </xf>
    <xf numFmtId="0" fontId="2" fillId="0" borderId="1" xfId="0" applyFont="1" applyBorder="1" applyAlignment="1">
      <alignment horizontal="right" vertical="top" wrapText="1" indent="1"/>
    </xf>
    <xf numFmtId="0" fontId="3" fillId="2" borderId="1" xfId="0" applyFont="1" applyFill="1" applyBorder="1" applyAlignment="1" applyProtection="1">
      <alignment vertical="center"/>
      <protection locked="0"/>
    </xf>
    <xf numFmtId="0" fontId="2" fillId="2" borderId="3" xfId="0" applyFont="1" applyFill="1" applyBorder="1" applyProtection="1">
      <protection locked="0"/>
    </xf>
    <xf numFmtId="0" fontId="2" fillId="2" borderId="9" xfId="0" applyFont="1" applyFill="1" applyBorder="1" applyProtection="1">
      <protection locked="0"/>
    </xf>
    <xf numFmtId="0" fontId="2" fillId="2" borderId="12" xfId="0" applyFont="1" applyFill="1" applyBorder="1" applyProtection="1">
      <protection locked="0"/>
    </xf>
    <xf numFmtId="0" fontId="2" fillId="2" borderId="10" xfId="0" applyFont="1" applyFill="1" applyBorder="1" applyProtection="1">
      <protection locked="0"/>
    </xf>
    <xf numFmtId="0" fontId="2" fillId="5" borderId="0" xfId="0" applyFont="1" applyFill="1" applyAlignment="1">
      <alignment horizontal="center"/>
    </xf>
    <xf numFmtId="0" fontId="2" fillId="5" borderId="0" xfId="0" applyFont="1" applyFill="1"/>
    <xf numFmtId="0" fontId="2" fillId="6" borderId="0" xfId="0" applyFont="1" applyFill="1" applyAlignment="1">
      <alignment horizontal="center"/>
    </xf>
    <xf numFmtId="0" fontId="2" fillId="0" borderId="0" xfId="0" applyFont="1" applyAlignment="1">
      <alignment vertical="center"/>
    </xf>
    <xf numFmtId="2" fontId="2" fillId="0" borderId="14" xfId="0" applyNumberFormat="1" applyFont="1" applyBorder="1" applyAlignment="1">
      <alignment horizontal="center"/>
    </xf>
    <xf numFmtId="0" fontId="5" fillId="0" borderId="0" xfId="0" applyFont="1" applyAlignment="1">
      <alignment vertical="center"/>
    </xf>
    <xf numFmtId="9" fontId="5" fillId="0" borderId="0" xfId="1" applyFont="1" applyBorder="1" applyAlignment="1" applyProtection="1">
      <alignment horizontal="center" vertical="center"/>
    </xf>
    <xf numFmtId="164" fontId="5" fillId="3" borderId="14" xfId="0" applyNumberFormat="1" applyFont="1" applyFill="1" applyBorder="1" applyAlignment="1">
      <alignment horizontal="center" vertical="center"/>
    </xf>
    <xf numFmtId="0" fontId="2" fillId="0" borderId="0" xfId="0" applyFont="1" applyAlignment="1">
      <alignment vertical="top"/>
    </xf>
    <xf numFmtId="0" fontId="2" fillId="0" borderId="0" xfId="0" applyFont="1" applyAlignment="1">
      <alignment horizontal="center"/>
    </xf>
    <xf numFmtId="0" fontId="2" fillId="0" borderId="0" xfId="0" quotePrefix="1" applyFont="1"/>
    <xf numFmtId="0" fontId="2" fillId="7" borderId="0" xfId="0" applyFont="1" applyFill="1" applyAlignment="1">
      <alignment horizontal="center"/>
    </xf>
    <xf numFmtId="0" fontId="2" fillId="9" borderId="0" xfId="0" applyFont="1" applyFill="1" applyAlignment="1">
      <alignment horizontal="center" vertical="center"/>
    </xf>
    <xf numFmtId="0" fontId="2" fillId="0" borderId="0" xfId="0" applyFont="1" applyAlignment="1">
      <alignment horizontal="center" vertical="center"/>
    </xf>
    <xf numFmtId="0" fontId="2" fillId="10" borderId="0" xfId="0" applyFont="1" applyFill="1" applyAlignment="1">
      <alignment horizontal="center"/>
    </xf>
    <xf numFmtId="0" fontId="2" fillId="11" borderId="0" xfId="0" applyFont="1" applyFill="1" applyAlignment="1">
      <alignment horizontal="center"/>
    </xf>
    <xf numFmtId="0" fontId="2" fillId="8" borderId="0" xfId="0" applyFont="1" applyFill="1" applyAlignment="1">
      <alignment horizontal="center"/>
    </xf>
    <xf numFmtId="0" fontId="2" fillId="12" borderId="0" xfId="0" applyFont="1" applyFill="1" applyAlignment="1">
      <alignment horizontal="center"/>
    </xf>
    <xf numFmtId="0" fontId="2" fillId="13" borderId="0" xfId="0" applyFont="1" applyFill="1" applyAlignment="1">
      <alignment horizontal="center"/>
    </xf>
    <xf numFmtId="0" fontId="2" fillId="0" borderId="20" xfId="0" applyFont="1" applyBorder="1"/>
    <xf numFmtId="0" fontId="2" fillId="0" borderId="22" xfId="0" applyFont="1" applyBorder="1" applyAlignment="1">
      <alignment horizontal="center"/>
    </xf>
    <xf numFmtId="0" fontId="2" fillId="0" borderId="23" xfId="0" applyFont="1" applyBorder="1" applyAlignment="1">
      <alignment horizontal="center"/>
    </xf>
    <xf numFmtId="0" fontId="2" fillId="0" borderId="24" xfId="0" applyFont="1" applyBorder="1" applyAlignment="1">
      <alignment horizontal="center"/>
    </xf>
    <xf numFmtId="9" fontId="2" fillId="0" borderId="18" xfId="1" applyFont="1" applyFill="1" applyBorder="1" applyAlignment="1"/>
    <xf numFmtId="0" fontId="2" fillId="0" borderId="19" xfId="0" applyFont="1" applyBorder="1" applyAlignment="1">
      <alignment horizontal="center"/>
    </xf>
    <xf numFmtId="0" fontId="2" fillId="0" borderId="21" xfId="0" applyFont="1" applyBorder="1" applyAlignment="1">
      <alignment horizontal="center"/>
    </xf>
    <xf numFmtId="0" fontId="2" fillId="0" borderId="17" xfId="0" applyFont="1" applyBorder="1" applyAlignment="1">
      <alignment horizontal="center"/>
    </xf>
    <xf numFmtId="0" fontId="2" fillId="0" borderId="18" xfId="0" applyFont="1" applyBorder="1" applyAlignment="1">
      <alignment horizontal="center"/>
    </xf>
    <xf numFmtId="0" fontId="2" fillId="0" borderId="20" xfId="0" applyFont="1" applyBorder="1" applyAlignment="1">
      <alignment horizontal="center"/>
    </xf>
    <xf numFmtId="0" fontId="2" fillId="0" borderId="0" xfId="0" applyFont="1" applyAlignment="1">
      <alignment horizontal="left"/>
    </xf>
    <xf numFmtId="9" fontId="2" fillId="9" borderId="1" xfId="1" applyFont="1" applyFill="1" applyBorder="1" applyAlignment="1" applyProtection="1">
      <protection locked="0"/>
    </xf>
    <xf numFmtId="2" fontId="2" fillId="3" borderId="0" xfId="0" applyNumberFormat="1" applyFont="1" applyFill="1" applyAlignment="1">
      <alignment horizontal="center"/>
    </xf>
    <xf numFmtId="0" fontId="2" fillId="0" borderId="1" xfId="0" applyFont="1" applyBorder="1" applyAlignment="1">
      <alignment horizontal="center" vertical="center"/>
    </xf>
    <xf numFmtId="9" fontId="2" fillId="0" borderId="21" xfId="0" applyNumberFormat="1" applyFont="1" applyBorder="1"/>
    <xf numFmtId="9" fontId="2" fillId="0" borderId="24" xfId="0" applyNumberFormat="1" applyFont="1" applyBorder="1"/>
    <xf numFmtId="0" fontId="2" fillId="0" borderId="26" xfId="0" applyFont="1" applyBorder="1" applyAlignment="1">
      <alignment horizontal="center"/>
    </xf>
    <xf numFmtId="9" fontId="2" fillId="0" borderId="28" xfId="1" applyFont="1" applyBorder="1" applyAlignment="1">
      <alignment horizontal="center" vertical="center"/>
    </xf>
    <xf numFmtId="0" fontId="2" fillId="0" borderId="29" xfId="0" applyFont="1" applyBorder="1" applyAlignment="1">
      <alignment horizontal="center"/>
    </xf>
    <xf numFmtId="0" fontId="2" fillId="0" borderId="21" xfId="0" applyFont="1" applyBorder="1" applyAlignment="1">
      <alignment horizontal="center" vertical="center"/>
    </xf>
    <xf numFmtId="0" fontId="6" fillId="0" borderId="14" xfId="0" applyFont="1" applyBorder="1" applyAlignment="1">
      <alignment horizontal="center"/>
    </xf>
    <xf numFmtId="9" fontId="2" fillId="0" borderId="30" xfId="1" applyFont="1" applyBorder="1" applyAlignment="1"/>
    <xf numFmtId="9" fontId="2" fillId="0" borderId="23" xfId="1" applyFont="1" applyBorder="1" applyAlignment="1"/>
    <xf numFmtId="9" fontId="2" fillId="0" borderId="23" xfId="0" applyNumberFormat="1" applyFont="1" applyBorder="1"/>
    <xf numFmtId="0" fontId="2" fillId="0" borderId="32" xfId="0" applyFont="1" applyBorder="1" applyAlignment="1">
      <alignment horizontal="center"/>
    </xf>
    <xf numFmtId="0" fontId="2" fillId="0" borderId="33" xfId="0" applyFont="1" applyBorder="1" applyAlignment="1">
      <alignment horizontal="center"/>
    </xf>
    <xf numFmtId="0" fontId="2" fillId="0" borderId="31" xfId="0" applyFont="1" applyBorder="1" applyAlignment="1">
      <alignment horizontal="center"/>
    </xf>
    <xf numFmtId="0" fontId="2" fillId="0" borderId="33" xfId="0" applyFont="1" applyBorder="1"/>
    <xf numFmtId="0" fontId="5" fillId="0" borderId="0" xfId="0" applyFont="1" applyAlignment="1">
      <alignment horizontal="left"/>
    </xf>
    <xf numFmtId="9" fontId="2" fillId="3" borderId="0" xfId="1" applyFont="1" applyFill="1" applyAlignment="1">
      <alignment horizontal="center"/>
    </xf>
    <xf numFmtId="0" fontId="2" fillId="0" borderId="34" xfId="0" applyFont="1" applyBorder="1" applyAlignment="1">
      <alignment horizontal="center"/>
    </xf>
    <xf numFmtId="9" fontId="2" fillId="0" borderId="12" xfId="1" applyFont="1" applyBorder="1" applyAlignment="1">
      <alignment horizontal="center" vertical="center"/>
    </xf>
    <xf numFmtId="9" fontId="2" fillId="0" borderId="25" xfId="0" applyNumberFormat="1" applyFont="1" applyBorder="1"/>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2" fillId="0" borderId="19" xfId="0" applyFont="1" applyBorder="1" applyAlignment="1">
      <alignment horizontal="center" vertical="center"/>
    </xf>
    <xf numFmtId="0" fontId="2" fillId="0" borderId="38" xfId="0" applyFont="1" applyBorder="1" applyAlignment="1">
      <alignment horizontal="center"/>
    </xf>
    <xf numFmtId="0" fontId="6" fillId="0" borderId="39" xfId="0" applyFont="1" applyBorder="1" applyAlignment="1">
      <alignment horizontal="center"/>
    </xf>
    <xf numFmtId="9" fontId="2" fillId="0" borderId="29" xfId="1" applyFont="1" applyBorder="1" applyAlignment="1"/>
    <xf numFmtId="9" fontId="2" fillId="0" borderId="2" xfId="1" applyFont="1" applyBorder="1" applyAlignment="1"/>
    <xf numFmtId="9" fontId="2" fillId="0" borderId="40" xfId="1" applyFont="1" applyBorder="1" applyAlignment="1"/>
    <xf numFmtId="9" fontId="2" fillId="0" borderId="29" xfId="0" applyNumberFormat="1" applyFont="1" applyBorder="1"/>
    <xf numFmtId="9" fontId="2" fillId="0" borderId="2" xfId="0" applyNumberFormat="1" applyFont="1" applyBorder="1"/>
    <xf numFmtId="9" fontId="2" fillId="0" borderId="40" xfId="0" applyNumberFormat="1" applyFont="1" applyBorder="1"/>
    <xf numFmtId="9" fontId="2" fillId="0" borderId="12" xfId="0" applyNumberFormat="1" applyFont="1" applyBorder="1"/>
    <xf numFmtId="0" fontId="2" fillId="0" borderId="41" xfId="0" applyFont="1" applyBorder="1" applyAlignment="1">
      <alignment horizontal="center"/>
    </xf>
    <xf numFmtId="0" fontId="2" fillId="0" borderId="28" xfId="0" applyFont="1" applyBorder="1" applyAlignment="1">
      <alignment horizontal="center"/>
    </xf>
    <xf numFmtId="9" fontId="2" fillId="0" borderId="26" xfId="1" applyFont="1" applyBorder="1" applyAlignment="1">
      <alignment horizontal="center" vertical="center"/>
    </xf>
    <xf numFmtId="0" fontId="2" fillId="0" borderId="20" xfId="0" applyFont="1" applyBorder="1" applyAlignment="1">
      <alignment horizontal="center" vertical="center"/>
    </xf>
    <xf numFmtId="0" fontId="2" fillId="0" borderId="22" xfId="0" applyFont="1" applyBorder="1" applyAlignment="1">
      <alignment horizontal="center" vertical="center"/>
    </xf>
    <xf numFmtId="9" fontId="2" fillId="0" borderId="42" xfId="1" applyFont="1" applyBorder="1" applyAlignment="1">
      <alignment horizontal="center" vertical="center"/>
    </xf>
    <xf numFmtId="9" fontId="2" fillId="0" borderId="26" xfId="0" applyNumberFormat="1" applyFont="1" applyBorder="1"/>
    <xf numFmtId="9" fontId="2" fillId="0" borderId="27" xfId="0" applyNumberFormat="1" applyFont="1" applyBorder="1"/>
    <xf numFmtId="0" fontId="2" fillId="0" borderId="41" xfId="0" applyFont="1" applyBorder="1" applyAlignment="1">
      <alignment horizontal="center" vertical="center"/>
    </xf>
    <xf numFmtId="0" fontId="2" fillId="0" borderId="23" xfId="0" applyFont="1" applyBorder="1" applyAlignment="1">
      <alignment horizontal="center" vertical="center"/>
    </xf>
    <xf numFmtId="0" fontId="2" fillId="9" borderId="0" xfId="0" applyFont="1" applyFill="1" applyAlignment="1" applyProtection="1">
      <alignment horizontal="center"/>
      <protection locked="0"/>
    </xf>
    <xf numFmtId="9" fontId="2" fillId="9" borderId="0" xfId="1" applyFont="1" applyFill="1" applyBorder="1" applyAlignment="1" applyProtection="1">
      <alignment horizontal="center"/>
      <protection locked="0"/>
    </xf>
    <xf numFmtId="9" fontId="2" fillId="9" borderId="33" xfId="1" applyFont="1" applyFill="1" applyBorder="1" applyAlignment="1" applyProtection="1">
      <alignment horizontal="center"/>
      <protection locked="0"/>
    </xf>
    <xf numFmtId="0" fontId="2" fillId="0" borderId="1" xfId="0" applyFont="1" applyBorder="1" applyAlignment="1">
      <alignment horizontal="center"/>
    </xf>
    <xf numFmtId="0" fontId="2" fillId="2" borderId="1" xfId="0" applyFont="1" applyFill="1" applyBorder="1" applyAlignment="1" applyProtection="1">
      <alignment horizontal="center" vertical="top" wrapText="1"/>
      <protection locked="0"/>
    </xf>
    <xf numFmtId="0" fontId="2" fillId="2" borderId="1" xfId="0" applyFont="1" applyFill="1" applyBorder="1" applyAlignment="1" applyProtection="1">
      <alignment horizontal="left"/>
      <protection locked="0"/>
    </xf>
    <xf numFmtId="9" fontId="2" fillId="2" borderId="2" xfId="1" applyFont="1" applyFill="1" applyBorder="1" applyAlignment="1" applyProtection="1">
      <alignment horizontal="center" vertical="center"/>
      <protection locked="0"/>
    </xf>
    <xf numFmtId="9" fontId="2" fillId="2" borderId="5" xfId="1" applyFont="1" applyFill="1" applyBorder="1" applyAlignment="1" applyProtection="1">
      <alignment horizontal="center" vertical="center"/>
      <protection locked="0"/>
    </xf>
    <xf numFmtId="9" fontId="2" fillId="2" borderId="6" xfId="1" applyFont="1" applyFill="1" applyBorder="1" applyAlignment="1" applyProtection="1">
      <alignment horizontal="center" vertical="center"/>
      <protection locked="0"/>
    </xf>
    <xf numFmtId="9" fontId="2" fillId="0" borderId="1" xfId="1" applyFont="1" applyBorder="1" applyAlignment="1" applyProtection="1">
      <alignment horizontal="center" vertical="center"/>
    </xf>
    <xf numFmtId="0" fontId="2" fillId="0" borderId="13" xfId="0" applyFont="1" applyBorder="1" applyAlignment="1">
      <alignment horizontal="center"/>
    </xf>
    <xf numFmtId="0" fontId="2" fillId="0" borderId="10" xfId="0" applyFont="1" applyBorder="1" applyAlignment="1">
      <alignment horizontal="center"/>
    </xf>
    <xf numFmtId="0" fontId="2" fillId="0" borderId="0" xfId="0" applyFont="1" applyAlignment="1">
      <alignment horizontal="left" vertical="top" wrapText="1"/>
    </xf>
    <xf numFmtId="0" fontId="2" fillId="0" borderId="4" xfId="0" applyFont="1" applyBorder="1" applyAlignment="1">
      <alignment horizontal="center"/>
    </xf>
    <xf numFmtId="9" fontId="2" fillId="0" borderId="0" xfId="1" applyFont="1" applyAlignment="1" applyProtection="1">
      <alignment horizontal="center" vertical="center"/>
    </xf>
    <xf numFmtId="14" fontId="2" fillId="2" borderId="4" xfId="0" applyNumberFormat="1" applyFont="1" applyFill="1" applyBorder="1" applyAlignment="1" applyProtection="1">
      <alignment horizontal="left"/>
      <protection locked="0"/>
    </xf>
    <xf numFmtId="0" fontId="2" fillId="2" borderId="4" xfId="0" applyFont="1" applyFill="1" applyBorder="1" applyAlignment="1" applyProtection="1">
      <alignment horizontal="left"/>
      <protection locked="0"/>
    </xf>
    <xf numFmtId="0" fontId="2" fillId="0" borderId="0" xfId="0" applyFont="1" applyAlignment="1">
      <alignment horizontal="center"/>
    </xf>
    <xf numFmtId="0" fontId="2" fillId="0" borderId="0" xfId="0" applyFont="1" applyAlignment="1">
      <alignment horizontal="left" wrapText="1"/>
    </xf>
    <xf numFmtId="9" fontId="2" fillId="2" borderId="0" xfId="1" applyFont="1" applyFill="1" applyBorder="1" applyAlignment="1" applyProtection="1">
      <alignment horizontal="left" vertical="top" wrapText="1"/>
      <protection locked="0"/>
    </xf>
    <xf numFmtId="9" fontId="2" fillId="2" borderId="0" xfId="1" applyFont="1" applyFill="1" applyBorder="1" applyAlignment="1" applyProtection="1">
      <alignment horizontal="left" vertical="top"/>
      <protection locked="0"/>
    </xf>
    <xf numFmtId="0" fontId="2" fillId="2" borderId="2" xfId="1" applyNumberFormat="1" applyFont="1" applyFill="1" applyBorder="1" applyAlignment="1" applyProtection="1">
      <alignment horizontal="center" vertical="center"/>
      <protection locked="0"/>
    </xf>
    <xf numFmtId="0" fontId="2" fillId="2" borderId="5" xfId="1" applyNumberFormat="1" applyFont="1" applyFill="1" applyBorder="1" applyAlignment="1" applyProtection="1">
      <alignment horizontal="center" vertical="center"/>
      <protection locked="0"/>
    </xf>
    <xf numFmtId="0" fontId="2" fillId="2" borderId="6" xfId="1" applyNumberFormat="1" applyFont="1" applyFill="1" applyBorder="1" applyAlignment="1" applyProtection="1">
      <alignment horizontal="center" vertical="center"/>
      <protection locked="0"/>
    </xf>
    <xf numFmtId="9" fontId="2" fillId="0" borderId="2" xfId="1" applyFont="1" applyFill="1" applyBorder="1" applyAlignment="1" applyProtection="1">
      <alignment horizontal="center" vertical="center"/>
    </xf>
    <xf numFmtId="9" fontId="2" fillId="0" borderId="5" xfId="1" applyFont="1" applyFill="1" applyBorder="1" applyAlignment="1" applyProtection="1">
      <alignment horizontal="center" vertical="center"/>
    </xf>
    <xf numFmtId="9" fontId="2" fillId="0" borderId="6" xfId="1" applyFont="1" applyFill="1" applyBorder="1" applyAlignment="1" applyProtection="1">
      <alignment horizontal="center" vertical="center"/>
    </xf>
    <xf numFmtId="0" fontId="2" fillId="0" borderId="2" xfId="1" applyNumberFormat="1" applyFont="1" applyFill="1" applyBorder="1" applyAlignment="1" applyProtection="1">
      <alignment horizontal="center" vertical="center"/>
    </xf>
    <xf numFmtId="0" fontId="2" fillId="0" borderId="5" xfId="1" applyNumberFormat="1" applyFont="1" applyFill="1" applyBorder="1" applyAlignment="1" applyProtection="1">
      <alignment horizontal="center" vertical="center"/>
    </xf>
    <xf numFmtId="0" fontId="2" fillId="0" borderId="6" xfId="1" applyNumberFormat="1" applyFont="1" applyFill="1" applyBorder="1" applyAlignment="1" applyProtection="1">
      <alignment horizontal="center" vertical="center"/>
    </xf>
    <xf numFmtId="0" fontId="2" fillId="0" borderId="16" xfId="0" applyFont="1" applyBorder="1" applyAlignment="1">
      <alignment horizontal="center"/>
    </xf>
    <xf numFmtId="0" fontId="2" fillId="4" borderId="1" xfId="1" applyNumberFormat="1" applyFont="1" applyFill="1" applyBorder="1" applyAlignment="1" applyProtection="1">
      <alignment horizontal="center" vertical="center"/>
    </xf>
    <xf numFmtId="0" fontId="9" fillId="0" borderId="0" xfId="0" applyFont="1" applyAlignment="1">
      <alignment horizontal="right" vertical="center"/>
    </xf>
    <xf numFmtId="0" fontId="2" fillId="0" borderId="15" xfId="0" applyFont="1" applyBorder="1" applyAlignment="1">
      <alignment horizontal="center"/>
    </xf>
    <xf numFmtId="0" fontId="3" fillId="0" borderId="0" xfId="0" applyFont="1" applyAlignment="1">
      <alignment horizontal="left" vertical="center"/>
    </xf>
    <xf numFmtId="0" fontId="5" fillId="0" borderId="17" xfId="0" applyFont="1" applyBorder="1" applyAlignment="1">
      <alignment horizontal="center" vertical="center" textRotation="90"/>
    </xf>
    <xf numFmtId="0" fontId="5" fillId="0" borderId="20" xfId="0" applyFont="1" applyBorder="1" applyAlignment="1">
      <alignment horizontal="center" vertical="center" textRotation="90"/>
    </xf>
    <xf numFmtId="0" fontId="5" fillId="0" borderId="22" xfId="0" applyFont="1" applyBorder="1" applyAlignment="1">
      <alignment horizontal="center" vertical="center" textRotation="90"/>
    </xf>
    <xf numFmtId="0" fontId="2" fillId="0" borderId="1" xfId="0" applyFont="1" applyBorder="1" applyAlignment="1">
      <alignment horizontal="center" vertical="top" textRotation="90"/>
    </xf>
    <xf numFmtId="0" fontId="2" fillId="0" borderId="23" xfId="0" applyFont="1" applyBorder="1" applyAlignment="1">
      <alignment horizontal="center" vertical="top" textRotation="90"/>
    </xf>
    <xf numFmtId="0" fontId="2" fillId="0" borderId="0" xfId="0" applyFont="1" applyAlignment="1">
      <alignment horizontal="left"/>
    </xf>
    <xf numFmtId="0" fontId="5" fillId="0" borderId="0" xfId="0" applyFont="1" applyAlignment="1">
      <alignment horizontal="left"/>
    </xf>
    <xf numFmtId="0" fontId="2" fillId="0" borderId="21" xfId="0" applyFont="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xf>
    <xf numFmtId="0" fontId="5" fillId="0" borderId="19" xfId="0" applyFont="1" applyBorder="1" applyAlignment="1">
      <alignment horizontal="center"/>
    </xf>
    <xf numFmtId="0" fontId="2" fillId="0" borderId="0" xfId="0" applyFont="1" applyAlignment="1">
      <alignment horizontal="right"/>
    </xf>
    <xf numFmtId="0" fontId="2" fillId="0" borderId="35" xfId="0" applyFont="1" applyBorder="1" applyAlignment="1">
      <alignment horizontal="center" vertical="center"/>
    </xf>
    <xf numFmtId="0" fontId="2" fillId="0" borderId="36" xfId="0" applyFont="1" applyBorder="1" applyAlignment="1">
      <alignment horizontal="center" vertical="center"/>
    </xf>
    <xf numFmtId="0" fontId="2" fillId="0" borderId="37" xfId="0" applyFont="1" applyBorder="1" applyAlignment="1">
      <alignment horizontal="center" vertical="center" textRotation="90"/>
    </xf>
    <xf numFmtId="0" fontId="5" fillId="0" borderId="18" xfId="0" applyFont="1" applyBorder="1" applyAlignment="1">
      <alignment horizontal="center" vertical="center"/>
    </xf>
    <xf numFmtId="0" fontId="5" fillId="0" borderId="19" xfId="0" applyFont="1" applyBorder="1" applyAlignment="1">
      <alignment horizontal="center" vertical="center"/>
    </xf>
  </cellXfs>
  <cellStyles count="2">
    <cellStyle name="Prozent" xfId="1" builtinId="5"/>
    <cellStyle name="Standard" xfId="0" builtinId="0"/>
  </cellStyles>
  <dxfs count="72">
    <dxf>
      <font>
        <color theme="0"/>
      </font>
      <fill>
        <patternFill>
          <bgColor theme="9" tint="-0.499984740745262"/>
        </patternFill>
      </fill>
    </dxf>
    <dxf>
      <font>
        <color theme="0" tint="-0.14996795556505021"/>
      </font>
      <fill>
        <patternFill>
          <bgColor theme="9" tint="-0.24994659260841701"/>
        </patternFill>
      </fill>
    </dxf>
    <dxf>
      <font>
        <color theme="1" tint="4.9989318521683403E-2"/>
      </font>
      <fill>
        <patternFill>
          <bgColor theme="9" tint="0.39994506668294322"/>
        </patternFill>
      </fill>
    </dxf>
    <dxf>
      <font>
        <color theme="1" tint="0.14996795556505021"/>
      </font>
      <fill>
        <patternFill>
          <bgColor theme="9" tint="0.59996337778862885"/>
        </patternFill>
      </fill>
    </dxf>
    <dxf>
      <font>
        <color theme="1"/>
      </font>
      <fill>
        <patternFill>
          <bgColor theme="9" tint="0.79998168889431442"/>
        </patternFill>
      </fill>
    </dxf>
    <dxf>
      <fill>
        <patternFill>
          <bgColor theme="5" tint="0.79998168889431442"/>
        </patternFill>
      </fill>
    </dxf>
    <dxf>
      <fill>
        <patternFill>
          <bgColor theme="5" tint="0.59996337778862885"/>
        </patternFill>
      </fill>
    </dxf>
    <dxf>
      <fill>
        <patternFill>
          <bgColor theme="5" tint="0.39994506668294322"/>
        </patternFill>
      </fill>
    </dxf>
    <dxf>
      <font>
        <color theme="0" tint="-0.14996795556505021"/>
      </font>
      <fill>
        <patternFill>
          <bgColor theme="5" tint="-0.24994659260841701"/>
        </patternFill>
      </fill>
    </dxf>
    <dxf>
      <font>
        <color theme="0"/>
      </font>
      <fill>
        <patternFill>
          <bgColor theme="9" tint="-0.499984740745262"/>
        </patternFill>
      </fill>
    </dxf>
    <dxf>
      <font>
        <color theme="0" tint="-0.14996795556505021"/>
      </font>
      <fill>
        <patternFill>
          <bgColor theme="9" tint="-0.24994659260841701"/>
        </patternFill>
      </fill>
    </dxf>
    <dxf>
      <font>
        <color theme="1" tint="4.9989318521683403E-2"/>
      </font>
      <fill>
        <patternFill>
          <bgColor theme="9" tint="0.39994506668294322"/>
        </patternFill>
      </fill>
    </dxf>
    <dxf>
      <font>
        <color theme="1" tint="0.14996795556505021"/>
      </font>
      <fill>
        <patternFill>
          <bgColor theme="9" tint="0.59996337778862885"/>
        </patternFill>
      </fill>
    </dxf>
    <dxf>
      <font>
        <color theme="1"/>
      </font>
      <fill>
        <patternFill>
          <bgColor theme="9" tint="0.79998168889431442"/>
        </patternFill>
      </fill>
    </dxf>
    <dxf>
      <fill>
        <patternFill>
          <bgColor theme="5" tint="0.79998168889431442"/>
        </patternFill>
      </fill>
    </dxf>
    <dxf>
      <fill>
        <patternFill>
          <bgColor theme="5" tint="0.59996337778862885"/>
        </patternFill>
      </fill>
    </dxf>
    <dxf>
      <fill>
        <patternFill>
          <bgColor theme="5" tint="0.39994506668294322"/>
        </patternFill>
      </fill>
    </dxf>
    <dxf>
      <font>
        <color theme="0" tint="-0.14996795556505021"/>
      </font>
      <fill>
        <patternFill>
          <bgColor theme="5" tint="-0.24994659260841701"/>
        </patternFill>
      </fill>
    </dxf>
    <dxf>
      <font>
        <color theme="0"/>
      </font>
      <fill>
        <patternFill>
          <bgColor theme="9" tint="-0.499984740745262"/>
        </patternFill>
      </fill>
    </dxf>
    <dxf>
      <font>
        <color theme="0" tint="-0.14996795556505021"/>
      </font>
      <fill>
        <patternFill>
          <bgColor theme="9" tint="-0.24994659260841701"/>
        </patternFill>
      </fill>
    </dxf>
    <dxf>
      <font>
        <color theme="1" tint="0.499984740745262"/>
      </font>
      <fill>
        <patternFill>
          <bgColor theme="9" tint="0.39994506668294322"/>
        </patternFill>
      </fill>
    </dxf>
    <dxf>
      <font>
        <color theme="1" tint="0.14996795556505021"/>
      </font>
      <fill>
        <patternFill>
          <bgColor theme="9" tint="0.59996337778862885"/>
        </patternFill>
      </fill>
    </dxf>
    <dxf>
      <font>
        <color theme="1"/>
      </font>
      <fill>
        <patternFill>
          <bgColor theme="9" tint="0.79998168889431442"/>
        </patternFill>
      </fill>
    </dxf>
    <dxf>
      <fill>
        <patternFill>
          <bgColor theme="5" tint="0.79998168889431442"/>
        </patternFill>
      </fill>
    </dxf>
    <dxf>
      <fill>
        <patternFill>
          <bgColor theme="5" tint="0.59996337778862885"/>
        </patternFill>
      </fill>
    </dxf>
    <dxf>
      <fill>
        <patternFill>
          <bgColor theme="5" tint="0.39994506668294322"/>
        </patternFill>
      </fill>
    </dxf>
    <dxf>
      <font>
        <color theme="0" tint="-0.14996795556505021"/>
      </font>
      <fill>
        <patternFill>
          <bgColor theme="5" tint="-0.24994659260841701"/>
        </patternFill>
      </fill>
    </dxf>
    <dxf>
      <font>
        <color theme="0"/>
      </font>
      <fill>
        <patternFill>
          <bgColor theme="9" tint="-0.499984740745262"/>
        </patternFill>
      </fill>
    </dxf>
    <dxf>
      <font>
        <color theme="0" tint="-0.14996795556505021"/>
      </font>
      <fill>
        <patternFill>
          <bgColor theme="9" tint="-0.24994659260841701"/>
        </patternFill>
      </fill>
    </dxf>
    <dxf>
      <font>
        <color theme="1" tint="0.499984740745262"/>
      </font>
      <fill>
        <patternFill>
          <bgColor theme="9" tint="0.39994506668294322"/>
        </patternFill>
      </fill>
    </dxf>
    <dxf>
      <font>
        <color theme="1" tint="0.14996795556505021"/>
      </font>
      <fill>
        <patternFill>
          <bgColor theme="9" tint="0.59996337778862885"/>
        </patternFill>
      </fill>
    </dxf>
    <dxf>
      <font>
        <color theme="1"/>
      </font>
      <fill>
        <patternFill>
          <bgColor theme="9" tint="0.79998168889431442"/>
        </patternFill>
      </fill>
    </dxf>
    <dxf>
      <fill>
        <patternFill>
          <bgColor theme="5" tint="0.79998168889431442"/>
        </patternFill>
      </fill>
    </dxf>
    <dxf>
      <fill>
        <patternFill>
          <bgColor theme="5" tint="0.59996337778862885"/>
        </patternFill>
      </fill>
    </dxf>
    <dxf>
      <fill>
        <patternFill>
          <bgColor theme="5" tint="0.39994506668294322"/>
        </patternFill>
      </fill>
    </dxf>
    <dxf>
      <font>
        <color theme="0" tint="-0.14996795556505021"/>
      </font>
      <fill>
        <patternFill>
          <bgColor theme="5" tint="-0.24994659260841701"/>
        </patternFill>
      </fill>
    </dxf>
    <dxf>
      <font>
        <color theme="0"/>
      </font>
      <fill>
        <patternFill>
          <bgColor theme="9" tint="-0.499984740745262"/>
        </patternFill>
      </fill>
    </dxf>
    <dxf>
      <font>
        <color theme="0" tint="-0.14996795556505021"/>
      </font>
      <fill>
        <patternFill>
          <bgColor theme="9" tint="-0.24994659260841701"/>
        </patternFill>
      </fill>
    </dxf>
    <dxf>
      <font>
        <color theme="1" tint="0.499984740745262"/>
      </font>
      <fill>
        <patternFill>
          <bgColor theme="9" tint="0.39994506668294322"/>
        </patternFill>
      </fill>
    </dxf>
    <dxf>
      <font>
        <color theme="1" tint="0.14996795556505021"/>
      </font>
      <fill>
        <patternFill>
          <bgColor theme="9" tint="0.59996337778862885"/>
        </patternFill>
      </fill>
    </dxf>
    <dxf>
      <font>
        <color theme="1"/>
      </font>
      <fill>
        <patternFill>
          <bgColor theme="9" tint="0.79998168889431442"/>
        </patternFill>
      </fill>
    </dxf>
    <dxf>
      <fill>
        <patternFill>
          <bgColor theme="5" tint="0.79998168889431442"/>
        </patternFill>
      </fill>
    </dxf>
    <dxf>
      <fill>
        <patternFill>
          <bgColor theme="5" tint="0.59996337778862885"/>
        </patternFill>
      </fill>
    </dxf>
    <dxf>
      <fill>
        <patternFill>
          <bgColor theme="5" tint="0.39994506668294322"/>
        </patternFill>
      </fill>
    </dxf>
    <dxf>
      <font>
        <color theme="0" tint="-0.14996795556505021"/>
      </font>
      <fill>
        <patternFill>
          <bgColor theme="5" tint="-0.24994659260841701"/>
        </patternFill>
      </fill>
    </dxf>
    <dxf>
      <fill>
        <patternFill>
          <bgColor rgb="FFFF0000"/>
        </patternFill>
      </fill>
    </dxf>
    <dxf>
      <fill>
        <patternFill>
          <bgColor theme="0" tint="-0.49998474074526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bottom style="dotted">
          <color auto="1"/>
        </bottom>
        <vertical/>
        <horizontal/>
      </border>
    </dxf>
    <dxf>
      <fill>
        <patternFill>
          <bgColor rgb="FFFF0000"/>
        </patternFill>
      </fill>
    </dxf>
    <dxf>
      <fill>
        <patternFill>
          <bgColor rgb="FFFF0000"/>
        </patternFill>
      </fill>
    </dxf>
    <dxf>
      <fill>
        <patternFill>
          <bgColor rgb="FFFF0000"/>
        </patternFill>
      </fill>
    </dxf>
    <dxf>
      <fill>
        <patternFill>
          <bgColor theme="9" tint="0.79998168889431442"/>
        </patternFill>
      </fill>
    </dxf>
    <dxf>
      <fill>
        <patternFill>
          <bgColor rgb="FFFF0000"/>
        </patternFill>
      </fill>
    </dxf>
    <dxf>
      <fill>
        <patternFill>
          <bgColor rgb="FFFF0000"/>
        </patternFill>
      </fill>
    </dxf>
    <dxf>
      <fill>
        <patternFill>
          <bgColor theme="9" tint="0.79998168889431442"/>
        </patternFill>
      </fill>
    </dxf>
    <dxf>
      <fill>
        <patternFill>
          <bgColor rgb="FFFF0000"/>
        </patternFill>
      </fill>
    </dxf>
    <dxf>
      <fill>
        <patternFill>
          <bgColor rgb="FFFF0000"/>
        </patternFill>
      </fill>
    </dxf>
    <dxf>
      <fill>
        <patternFill>
          <bgColor theme="9" tint="0.79998168889431442"/>
        </patternFill>
      </fill>
    </dxf>
    <dxf>
      <fill>
        <patternFill>
          <bgColor rgb="FFFF0000"/>
        </patternFill>
      </fill>
    </dxf>
    <dxf>
      <fill>
        <patternFill>
          <bgColor rgb="FFFF0000"/>
        </patternFill>
      </fill>
    </dxf>
    <dxf>
      <fill>
        <patternFill>
          <bgColor theme="9" tint="0.79998168889431442"/>
        </patternFill>
      </fill>
    </dxf>
    <dxf>
      <fill>
        <patternFill>
          <bgColor rgb="FFFF0000"/>
        </patternFill>
      </fill>
    </dxf>
    <dxf>
      <fill>
        <patternFill>
          <bgColor rgb="FFFF0000"/>
        </patternFill>
      </fill>
    </dxf>
    <dxf>
      <fill>
        <patternFill>
          <bgColor theme="9" tint="0.79998168889431442"/>
        </patternFill>
      </fill>
    </dxf>
    <dxf>
      <fill>
        <patternFill>
          <bgColor rgb="FFFF0000"/>
        </patternFill>
      </fill>
    </dxf>
    <dxf>
      <border>
        <bottom style="dotted">
          <color auto="1"/>
        </bottom>
        <vertical/>
        <horizontal/>
      </border>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Scroll" dx="22" fmlaLink="$E$4" horiz="1" max="20" page="4" val="16"/>
</file>

<file path=xl/ctrlProps/ctrlProp2.xml><?xml version="1.0" encoding="utf-8"?>
<formControlPr xmlns="http://schemas.microsoft.com/office/spreadsheetml/2009/9/main" objectType="Scroll" dx="22" fmlaLink="$E$4" horiz="1" max="20" page="4" val="13"/>
</file>

<file path=xl/ctrlProps/ctrlProp3.xml><?xml version="1.0" encoding="utf-8"?>
<formControlPr xmlns="http://schemas.microsoft.com/office/spreadsheetml/2009/9/main" objectType="Scroll" dx="22" fmlaLink="$E$5" horiz="1" max="50" page="10" val="10"/>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xdr:colOff>
          <xdr:row>3</xdr:row>
          <xdr:rowOff>9525</xdr:rowOff>
        </xdr:from>
        <xdr:to>
          <xdr:col>5</xdr:col>
          <xdr:colOff>295275</xdr:colOff>
          <xdr:row>3</xdr:row>
          <xdr:rowOff>133350</xdr:rowOff>
        </xdr:to>
        <xdr:sp macro="" textlink="">
          <xdr:nvSpPr>
            <xdr:cNvPr id="8193" name="Scroll Bar 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xdr:colOff>
          <xdr:row>3</xdr:row>
          <xdr:rowOff>9525</xdr:rowOff>
        </xdr:from>
        <xdr:to>
          <xdr:col>5</xdr:col>
          <xdr:colOff>295275</xdr:colOff>
          <xdr:row>3</xdr:row>
          <xdr:rowOff>133350</xdr:rowOff>
        </xdr:to>
        <xdr:sp macro="" textlink="">
          <xdr:nvSpPr>
            <xdr:cNvPr id="9217" name="Scroll Bar 1" hidden="1">
              <a:extLst>
                <a:ext uri="{63B3BB69-23CF-44E3-9099-C40C66FF867C}">
                  <a14:compatExt spid="_x0000_s9217"/>
                </a:ext>
                <a:ext uri="{FF2B5EF4-FFF2-40B4-BE49-F238E27FC236}">
                  <a16:creationId xmlns:a16="http://schemas.microsoft.com/office/drawing/2014/main" id="{00000000-0008-0000-0400-000001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xdr:row>
          <xdr:rowOff>19050</xdr:rowOff>
        </xdr:from>
        <xdr:to>
          <xdr:col>5</xdr:col>
          <xdr:colOff>295275</xdr:colOff>
          <xdr:row>4</xdr:row>
          <xdr:rowOff>142875</xdr:rowOff>
        </xdr:to>
        <xdr:sp macro="" textlink="">
          <xdr:nvSpPr>
            <xdr:cNvPr id="9218" name="Scroll Bar 2" hidden="1">
              <a:extLst>
                <a:ext uri="{63B3BB69-23CF-44E3-9099-C40C66FF867C}">
                  <a14:compatExt spid="_x0000_s9218"/>
                </a:ext>
                <a:ext uri="{FF2B5EF4-FFF2-40B4-BE49-F238E27FC236}">
                  <a16:creationId xmlns:a16="http://schemas.microsoft.com/office/drawing/2014/main" id="{00000000-0008-0000-0400-000002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2"/>
  <sheetViews>
    <sheetView tabSelected="1" zoomScaleNormal="100" zoomScaleSheetLayoutView="70" workbookViewId="0">
      <selection activeCell="B3" sqref="B3"/>
    </sheetView>
  </sheetViews>
  <sheetFormatPr baseColWidth="10" defaultRowHeight="12.75" x14ac:dyDescent="0.2"/>
  <cols>
    <col min="1" max="1" width="20.7109375" style="3" customWidth="1"/>
    <col min="2" max="2" width="40.7109375" style="3" customWidth="1"/>
    <col min="3" max="3" width="10.7109375" style="3" customWidth="1"/>
    <col min="4" max="5" width="5.7109375" style="3" customWidth="1"/>
    <col min="6" max="16384" width="11.42578125" style="3"/>
  </cols>
  <sheetData>
    <row r="1" spans="1:5" ht="18" x14ac:dyDescent="0.25">
      <c r="A1" s="2" t="s">
        <v>98</v>
      </c>
      <c r="B1" s="2"/>
    </row>
    <row r="2" spans="1:5" ht="5.0999999999999996" customHeight="1" x14ac:dyDescent="0.2"/>
    <row r="3" spans="1:5" ht="12.75" customHeight="1" x14ac:dyDescent="0.2">
      <c r="A3" s="16" t="s">
        <v>0</v>
      </c>
      <c r="B3" s="22"/>
      <c r="C3" s="21" t="s">
        <v>17</v>
      </c>
      <c r="D3" s="105"/>
      <c r="E3" s="105"/>
    </row>
    <row r="4" spans="1:5" x14ac:dyDescent="0.2">
      <c r="A4" s="16" t="s">
        <v>1</v>
      </c>
      <c r="B4" s="22"/>
      <c r="C4" s="21" t="s">
        <v>17</v>
      </c>
      <c r="D4" s="105"/>
      <c r="E4" s="105"/>
    </row>
    <row r="5" spans="1:5" x14ac:dyDescent="0.2">
      <c r="A5" s="14" t="s">
        <v>16</v>
      </c>
      <c r="B5" s="106"/>
      <c r="C5" s="106"/>
      <c r="D5" s="106"/>
      <c r="E5" s="106"/>
    </row>
    <row r="6" spans="1:5" x14ac:dyDescent="0.2">
      <c r="A6" s="14" t="s">
        <v>2</v>
      </c>
      <c r="B6" s="106"/>
      <c r="C6" s="106"/>
      <c r="D6" s="106"/>
      <c r="E6" s="106"/>
    </row>
    <row r="7" spans="1:5" x14ac:dyDescent="0.2">
      <c r="A7" s="14" t="s">
        <v>33</v>
      </c>
      <c r="B7" s="106"/>
      <c r="C7" s="106"/>
      <c r="D7" s="106"/>
      <c r="E7" s="106"/>
    </row>
    <row r="8" spans="1:5" ht="5.0999999999999996" customHeight="1" x14ac:dyDescent="0.2"/>
    <row r="9" spans="1:5" x14ac:dyDescent="0.2">
      <c r="C9" s="4" t="s">
        <v>6</v>
      </c>
      <c r="D9" s="104" t="s">
        <v>48</v>
      </c>
      <c r="E9" s="104"/>
    </row>
    <row r="10" spans="1:5" x14ac:dyDescent="0.2">
      <c r="A10" s="111" t="s">
        <v>20</v>
      </c>
      <c r="B10" s="112"/>
      <c r="C10" s="5" t="s">
        <v>9</v>
      </c>
      <c r="D10" s="6" t="s">
        <v>7</v>
      </c>
      <c r="E10" s="6" t="s">
        <v>8</v>
      </c>
    </row>
    <row r="11" spans="1:5" x14ac:dyDescent="0.2">
      <c r="A11" s="7" t="s">
        <v>66</v>
      </c>
      <c r="B11" s="8"/>
      <c r="C11" s="107"/>
      <c r="D11" s="110">
        <v>0.1</v>
      </c>
      <c r="E11" s="110">
        <v>0.2</v>
      </c>
    </row>
    <row r="12" spans="1:5" x14ac:dyDescent="0.2">
      <c r="A12" s="23" t="s">
        <v>26</v>
      </c>
      <c r="B12" s="24" t="s">
        <v>101</v>
      </c>
      <c r="C12" s="108"/>
      <c r="D12" s="110"/>
      <c r="E12" s="110"/>
    </row>
    <row r="13" spans="1:5" x14ac:dyDescent="0.2">
      <c r="A13" s="23" t="s">
        <v>27</v>
      </c>
      <c r="B13" s="24" t="s">
        <v>28</v>
      </c>
      <c r="C13" s="108"/>
      <c r="D13" s="110"/>
      <c r="E13" s="110"/>
    </row>
    <row r="14" spans="1:5" x14ac:dyDescent="0.2">
      <c r="A14" s="25" t="s">
        <v>29</v>
      </c>
      <c r="B14" s="26" t="s">
        <v>30</v>
      </c>
      <c r="C14" s="109"/>
      <c r="D14" s="110"/>
      <c r="E14" s="110"/>
    </row>
    <row r="15" spans="1:5" x14ac:dyDescent="0.2">
      <c r="A15" s="7" t="s">
        <v>4</v>
      </c>
      <c r="B15" s="8"/>
      <c r="C15" s="107"/>
      <c r="D15" s="110">
        <v>0.1</v>
      </c>
      <c r="E15" s="110">
        <v>0.2</v>
      </c>
    </row>
    <row r="16" spans="1:5" x14ac:dyDescent="0.2">
      <c r="A16" s="23" t="s">
        <v>5</v>
      </c>
      <c r="B16" s="24" t="s">
        <v>21</v>
      </c>
      <c r="C16" s="108"/>
      <c r="D16" s="110"/>
      <c r="E16" s="110"/>
    </row>
    <row r="17" spans="1:5" x14ac:dyDescent="0.2">
      <c r="A17" s="23" t="s">
        <v>22</v>
      </c>
      <c r="B17" s="24" t="s">
        <v>23</v>
      </c>
      <c r="C17" s="108"/>
      <c r="D17" s="110"/>
      <c r="E17" s="110"/>
    </row>
    <row r="18" spans="1:5" x14ac:dyDescent="0.2">
      <c r="A18" s="25" t="s">
        <v>24</v>
      </c>
      <c r="B18" s="26" t="s">
        <v>25</v>
      </c>
      <c r="C18" s="109"/>
      <c r="D18" s="110"/>
      <c r="E18" s="110"/>
    </row>
    <row r="19" spans="1:5" x14ac:dyDescent="0.2">
      <c r="A19" s="7" t="s">
        <v>49</v>
      </c>
      <c r="B19" s="8"/>
      <c r="C19" s="107"/>
      <c r="D19" s="110">
        <v>0.2</v>
      </c>
      <c r="E19" s="110">
        <v>0.7</v>
      </c>
    </row>
    <row r="20" spans="1:5" x14ac:dyDescent="0.2">
      <c r="A20" s="23" t="s">
        <v>78</v>
      </c>
      <c r="B20" s="24" t="s">
        <v>100</v>
      </c>
      <c r="C20" s="108"/>
      <c r="D20" s="110"/>
      <c r="E20" s="110"/>
    </row>
    <row r="21" spans="1:5" x14ac:dyDescent="0.2">
      <c r="A21" s="23" t="s">
        <v>11</v>
      </c>
      <c r="B21" s="24" t="s">
        <v>13</v>
      </c>
      <c r="C21" s="108"/>
      <c r="D21" s="110"/>
      <c r="E21" s="110"/>
    </row>
    <row r="22" spans="1:5" x14ac:dyDescent="0.2">
      <c r="A22" s="23" t="s">
        <v>14</v>
      </c>
      <c r="B22" s="24" t="s">
        <v>15</v>
      </c>
      <c r="C22" s="108"/>
      <c r="D22" s="110"/>
      <c r="E22" s="110"/>
    </row>
    <row r="23" spans="1:5" x14ac:dyDescent="0.2">
      <c r="A23" s="23" t="s">
        <v>68</v>
      </c>
      <c r="B23" s="24" t="s">
        <v>75</v>
      </c>
      <c r="C23" s="108"/>
      <c r="D23" s="110"/>
      <c r="E23" s="110"/>
    </row>
    <row r="24" spans="1:5" x14ac:dyDescent="0.2">
      <c r="A24" s="23" t="s">
        <v>69</v>
      </c>
      <c r="B24" s="24" t="s">
        <v>76</v>
      </c>
      <c r="C24" s="108"/>
      <c r="D24" s="110"/>
      <c r="E24" s="110"/>
    </row>
    <row r="25" spans="1:5" x14ac:dyDescent="0.2">
      <c r="A25" s="23" t="s">
        <v>96</v>
      </c>
      <c r="B25" s="24" t="s">
        <v>99</v>
      </c>
      <c r="C25" s="108"/>
      <c r="D25" s="110"/>
      <c r="E25" s="110"/>
    </row>
    <row r="26" spans="1:5" x14ac:dyDescent="0.2">
      <c r="A26" s="25" t="s">
        <v>94</v>
      </c>
      <c r="B26" s="26" t="s">
        <v>93</v>
      </c>
      <c r="C26" s="109"/>
      <c r="D26" s="110"/>
      <c r="E26" s="110"/>
    </row>
    <row r="27" spans="1:5" x14ac:dyDescent="0.2">
      <c r="A27" s="7" t="s">
        <v>59</v>
      </c>
      <c r="B27" s="8"/>
      <c r="C27" s="107"/>
      <c r="D27" s="110">
        <v>0.1</v>
      </c>
      <c r="E27" s="110">
        <v>0.3</v>
      </c>
    </row>
    <row r="28" spans="1:5" x14ac:dyDescent="0.2">
      <c r="A28" s="23" t="s">
        <v>50</v>
      </c>
      <c r="B28" s="24" t="s">
        <v>19</v>
      </c>
      <c r="C28" s="108"/>
      <c r="D28" s="110"/>
      <c r="E28" s="110"/>
    </row>
    <row r="29" spans="1:5" x14ac:dyDescent="0.2">
      <c r="A29" s="23" t="s">
        <v>71</v>
      </c>
      <c r="B29" s="24" t="s">
        <v>74</v>
      </c>
      <c r="C29" s="108"/>
      <c r="D29" s="110"/>
      <c r="E29" s="110"/>
    </row>
    <row r="30" spans="1:5" x14ac:dyDescent="0.2">
      <c r="A30" s="25" t="s">
        <v>72</v>
      </c>
      <c r="B30" s="26" t="s">
        <v>73</v>
      </c>
      <c r="C30" s="109"/>
      <c r="D30" s="110"/>
      <c r="E30" s="110"/>
    </row>
    <row r="31" spans="1:5" x14ac:dyDescent="0.2">
      <c r="A31" s="7" t="s">
        <v>80</v>
      </c>
      <c r="B31" s="8"/>
      <c r="C31" s="107"/>
      <c r="D31" s="110">
        <v>0</v>
      </c>
      <c r="E31" s="110">
        <v>0.5</v>
      </c>
    </row>
    <row r="32" spans="1:5" x14ac:dyDescent="0.2">
      <c r="A32" s="23" t="s">
        <v>77</v>
      </c>
      <c r="B32" s="24" t="s">
        <v>12</v>
      </c>
      <c r="C32" s="108"/>
      <c r="D32" s="110"/>
      <c r="E32" s="110"/>
    </row>
    <row r="33" spans="1:5" x14ac:dyDescent="0.2">
      <c r="A33" s="23" t="s">
        <v>11</v>
      </c>
      <c r="B33" s="24" t="s">
        <v>13</v>
      </c>
      <c r="C33" s="108"/>
      <c r="D33" s="110"/>
      <c r="E33" s="110"/>
    </row>
    <row r="34" spans="1:5" x14ac:dyDescent="0.2">
      <c r="A34" s="25" t="s">
        <v>67</v>
      </c>
      <c r="B34" s="26" t="s">
        <v>70</v>
      </c>
      <c r="C34" s="109"/>
      <c r="D34" s="110"/>
      <c r="E34" s="110"/>
    </row>
    <row r="35" spans="1:5" ht="5.0999999999999996" customHeight="1" x14ac:dyDescent="0.2"/>
    <row r="36" spans="1:5" x14ac:dyDescent="0.2">
      <c r="A36" s="3" t="s">
        <v>10</v>
      </c>
      <c r="C36" s="13">
        <f>SUM(C11:C34)</f>
        <v>0</v>
      </c>
      <c r="D36" s="115">
        <v>1</v>
      </c>
      <c r="E36" s="115"/>
    </row>
    <row r="37" spans="1:5" ht="5.0999999999999996" customHeight="1" x14ac:dyDescent="0.2"/>
    <row r="38" spans="1:5" x14ac:dyDescent="0.2">
      <c r="A38" s="3" t="s">
        <v>61</v>
      </c>
    </row>
    <row r="39" spans="1:5" ht="5.0999999999999996" customHeight="1" x14ac:dyDescent="0.2"/>
    <row r="40" spans="1:5" ht="24.95" customHeight="1" x14ac:dyDescent="0.2">
      <c r="A40" s="3" t="s">
        <v>60</v>
      </c>
      <c r="B40" s="116"/>
      <c r="C40" s="117"/>
      <c r="D40" s="117"/>
      <c r="E40" s="117"/>
    </row>
    <row r="41" spans="1:5" ht="5.0999999999999996" customHeight="1" x14ac:dyDescent="0.2"/>
    <row r="42" spans="1:5" ht="12.75" customHeight="1" x14ac:dyDescent="0.2">
      <c r="A42" s="3" t="s">
        <v>62</v>
      </c>
    </row>
    <row r="43" spans="1:5" ht="15" customHeight="1" x14ac:dyDescent="0.2"/>
    <row r="44" spans="1:5" ht="24.95" customHeight="1" x14ac:dyDescent="0.2">
      <c r="A44" s="119" t="s">
        <v>95</v>
      </c>
      <c r="B44" s="119"/>
      <c r="C44" s="119"/>
      <c r="D44" s="119"/>
      <c r="E44" s="119"/>
    </row>
    <row r="45" spans="1:5" ht="106.5" customHeight="1" x14ac:dyDescent="0.2">
      <c r="A45" s="120" t="s">
        <v>97</v>
      </c>
      <c r="B45" s="121"/>
      <c r="C45" s="121"/>
      <c r="D45" s="121"/>
      <c r="E45" s="121"/>
    </row>
    <row r="46" spans="1:5" ht="12.75" customHeight="1" x14ac:dyDescent="0.2"/>
    <row r="47" spans="1:5" x14ac:dyDescent="0.2">
      <c r="A47" s="3" t="s">
        <v>63</v>
      </c>
    </row>
    <row r="48" spans="1:5" x14ac:dyDescent="0.2">
      <c r="A48" s="3" t="s">
        <v>64</v>
      </c>
    </row>
    <row r="49" spans="1:5" x14ac:dyDescent="0.2">
      <c r="A49" s="3" t="s">
        <v>79</v>
      </c>
    </row>
    <row r="50" spans="1:5" x14ac:dyDescent="0.2">
      <c r="A50" s="3" t="s">
        <v>46</v>
      </c>
    </row>
    <row r="51" spans="1:5" ht="24.95" customHeight="1" x14ac:dyDescent="0.2">
      <c r="A51" s="3" t="s">
        <v>2</v>
      </c>
      <c r="B51" s="114"/>
      <c r="C51" s="114"/>
      <c r="D51" s="114"/>
      <c r="E51" s="114"/>
    </row>
    <row r="52" spans="1:5" ht="24.95" customHeight="1" x14ac:dyDescent="0.2">
      <c r="A52" s="3" t="s">
        <v>0</v>
      </c>
      <c r="B52" s="114"/>
      <c r="C52" s="114"/>
      <c r="D52" s="114"/>
      <c r="E52" s="114"/>
    </row>
    <row r="53" spans="1:5" ht="24.95" customHeight="1" x14ac:dyDescent="0.2">
      <c r="B53" s="118"/>
      <c r="C53" s="118"/>
      <c r="D53" s="118"/>
      <c r="E53" s="118"/>
    </row>
    <row r="54" spans="1:5" ht="24.95" customHeight="1" x14ac:dyDescent="0.2">
      <c r="B54" s="118"/>
      <c r="C54" s="118"/>
      <c r="D54" s="118"/>
      <c r="E54" s="118"/>
    </row>
    <row r="56" spans="1:5" ht="111" customHeight="1" x14ac:dyDescent="0.2">
      <c r="A56" s="113"/>
      <c r="B56" s="113"/>
      <c r="C56" s="113"/>
      <c r="D56" s="113"/>
      <c r="E56" s="113"/>
    </row>
    <row r="57" spans="1:5" x14ac:dyDescent="0.2">
      <c r="A57" s="35"/>
      <c r="B57" s="35"/>
      <c r="C57" s="35"/>
      <c r="D57" s="35"/>
      <c r="E57" s="35"/>
    </row>
    <row r="58" spans="1:5" x14ac:dyDescent="0.2">
      <c r="A58" s="35"/>
      <c r="B58" s="35"/>
      <c r="C58" s="35"/>
      <c r="D58" s="35"/>
      <c r="E58" s="35"/>
    </row>
    <row r="59" spans="1:5" x14ac:dyDescent="0.2">
      <c r="A59" s="35"/>
      <c r="B59" s="35"/>
      <c r="C59" s="35"/>
      <c r="D59" s="35"/>
      <c r="E59" s="35"/>
    </row>
    <row r="60" spans="1:5" x14ac:dyDescent="0.2">
      <c r="A60" s="35"/>
      <c r="B60" s="35"/>
      <c r="C60" s="35"/>
      <c r="D60" s="35"/>
      <c r="E60" s="35"/>
    </row>
    <row r="61" spans="1:5" x14ac:dyDescent="0.2">
      <c r="A61" s="35"/>
      <c r="B61" s="35"/>
      <c r="C61" s="35"/>
      <c r="D61" s="35"/>
      <c r="E61" s="35"/>
    </row>
    <row r="62" spans="1:5" x14ac:dyDescent="0.2">
      <c r="A62" s="35"/>
      <c r="B62" s="35"/>
      <c r="C62" s="35"/>
      <c r="D62" s="35"/>
      <c r="E62" s="35"/>
    </row>
  </sheetData>
  <sheetProtection algorithmName="SHA-512" hashValue="KYkaDOnBaMPqijDOAdNEJeTY9P8uE7/jU3GFQHvRGb8GApZYLlVOtt5UAKT1H1kUwPG1KOkM8oI2xVTckcUzIQ==" saltValue="BWcdkKX9+j+5iR5kUmOvgA==" spinCount="100000" sheet="1" selectLockedCells="1"/>
  <mergeCells count="31">
    <mergeCell ref="A56:E56"/>
    <mergeCell ref="B51:E51"/>
    <mergeCell ref="B52:E52"/>
    <mergeCell ref="C15:C18"/>
    <mergeCell ref="D36:E36"/>
    <mergeCell ref="D31:D34"/>
    <mergeCell ref="E31:E34"/>
    <mergeCell ref="D19:D26"/>
    <mergeCell ref="E19:E26"/>
    <mergeCell ref="C19:C26"/>
    <mergeCell ref="C31:C34"/>
    <mergeCell ref="B40:E40"/>
    <mergeCell ref="B53:E53"/>
    <mergeCell ref="B54:E54"/>
    <mergeCell ref="A44:E44"/>
    <mergeCell ref="A45:E45"/>
    <mergeCell ref="D9:E9"/>
    <mergeCell ref="D3:E3"/>
    <mergeCell ref="D4:E4"/>
    <mergeCell ref="B5:E5"/>
    <mergeCell ref="C27:C30"/>
    <mergeCell ref="D11:D14"/>
    <mergeCell ref="E11:E14"/>
    <mergeCell ref="D15:D18"/>
    <mergeCell ref="E15:E18"/>
    <mergeCell ref="D27:D30"/>
    <mergeCell ref="E27:E30"/>
    <mergeCell ref="B6:E6"/>
    <mergeCell ref="B7:E7"/>
    <mergeCell ref="A10:B10"/>
    <mergeCell ref="C11:C14"/>
  </mergeCells>
  <conditionalFormatting sqref="A56">
    <cfRule type="expression" dxfId="71" priority="5">
      <formula>IF($A$56&lt;&gt;"",1,0)</formula>
    </cfRule>
  </conditionalFormatting>
  <conditionalFormatting sqref="B54:E54">
    <cfRule type="expression" dxfId="70" priority="4">
      <formula>IF(B4="",0,1)</formula>
    </cfRule>
  </conditionalFormatting>
  <conditionalFormatting sqref="C11">
    <cfRule type="cellIs" dxfId="69" priority="21" operator="greaterThan">
      <formula>E11</formula>
    </cfRule>
    <cfRule type="cellIs" dxfId="68" priority="22" operator="equal">
      <formula>""</formula>
    </cfRule>
    <cfRule type="cellIs" dxfId="67" priority="23" operator="lessThan">
      <formula>D11</formula>
    </cfRule>
  </conditionalFormatting>
  <conditionalFormatting sqref="C15">
    <cfRule type="cellIs" dxfId="66" priority="18" operator="greaterThan">
      <formula>E15</formula>
    </cfRule>
    <cfRule type="cellIs" dxfId="65" priority="19" operator="equal">
      <formula>""</formula>
    </cfRule>
    <cfRule type="cellIs" dxfId="64" priority="20" operator="lessThan">
      <formula>D15</formula>
    </cfRule>
  </conditionalFormatting>
  <conditionalFormatting sqref="C19">
    <cfRule type="cellIs" dxfId="63" priority="9" operator="greaterThan">
      <formula>E19</formula>
    </cfRule>
    <cfRule type="cellIs" dxfId="62" priority="10" operator="equal">
      <formula>""</formula>
    </cfRule>
    <cfRule type="cellIs" dxfId="61" priority="11" operator="lessThan">
      <formula>D19</formula>
    </cfRule>
  </conditionalFormatting>
  <conditionalFormatting sqref="C27">
    <cfRule type="cellIs" dxfId="60" priority="15" operator="greaterThan">
      <formula>E27</formula>
    </cfRule>
    <cfRule type="cellIs" dxfId="59" priority="16" operator="equal">
      <formula>""</formula>
    </cfRule>
    <cfRule type="cellIs" dxfId="58" priority="17" operator="lessThan">
      <formula>D27</formula>
    </cfRule>
  </conditionalFormatting>
  <conditionalFormatting sqref="C31">
    <cfRule type="cellIs" dxfId="57" priority="12" operator="greaterThan">
      <formula>E31</formula>
    </cfRule>
    <cfRule type="cellIs" dxfId="56" priority="13" operator="equal">
      <formula>""</formula>
    </cfRule>
    <cfRule type="cellIs" dxfId="55" priority="14" operator="lessThan">
      <formula>D31</formula>
    </cfRule>
  </conditionalFormatting>
  <conditionalFormatting sqref="C36">
    <cfRule type="expression" dxfId="54" priority="49">
      <formula>IF(AND(C11&lt;&gt;"",C15&lt;&gt;"",C27&lt;&gt;"",C31&lt;&gt;"",C19&lt;&gt;"",C11+C15+C27+C31+C19&lt;&gt;1),1,0)</formula>
    </cfRule>
  </conditionalFormatting>
  <pageMargins left="1.0236220472440944" right="0.23622047244094491" top="0.94488188976377963" bottom="0.27559055118110237" header="0.31496062992125984" footer="0.31496062992125984"/>
  <pageSetup paperSize="9" orientation="portrait" r:id="rId1"/>
  <headerFooter>
    <oddHeader>&amp;L&amp;G</oddHead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54"/>
  <sheetViews>
    <sheetView zoomScaleNormal="100" workbookViewId="0">
      <selection activeCell="D11" sqref="D11:D14"/>
    </sheetView>
  </sheetViews>
  <sheetFormatPr baseColWidth="10" defaultRowHeight="12.75" x14ac:dyDescent="0.2"/>
  <cols>
    <col min="1" max="1" width="20.7109375" style="3" customWidth="1"/>
    <col min="2" max="2" width="40.7109375" style="3" customWidth="1"/>
    <col min="3" max="4" width="10.7109375" style="3" customWidth="1"/>
    <col min="5" max="7" width="10.7109375" style="3" hidden="1" customWidth="1"/>
    <col min="8" max="12" width="11.42578125" style="3" hidden="1" customWidth="1"/>
    <col min="13" max="16384" width="11.42578125" style="3"/>
  </cols>
  <sheetData>
    <row r="1" spans="1:14" ht="18" x14ac:dyDescent="0.25">
      <c r="A1" s="2" t="s">
        <v>32</v>
      </c>
      <c r="B1" s="2"/>
      <c r="C1" s="133"/>
      <c r="D1" s="133"/>
    </row>
    <row r="2" spans="1:14" ht="5.0999999999999996" customHeight="1" x14ac:dyDescent="0.2"/>
    <row r="3" spans="1:14" ht="12.75" customHeight="1" x14ac:dyDescent="0.2">
      <c r="A3" s="1" t="s">
        <v>0</v>
      </c>
      <c r="B3" s="17" t="str">
        <f>IF(Bewertungsvertrag!B3="","",Bewertungsvertrag!B3)</f>
        <v/>
      </c>
      <c r="C3" s="18" t="s">
        <v>17</v>
      </c>
      <c r="D3" s="17" t="str">
        <f>IF(Bewertungsvertrag!D3="","",Bewertungsvertrag!D3)</f>
        <v/>
      </c>
      <c r="F3" s="17"/>
      <c r="G3" s="3" t="str">
        <f>D3</f>
        <v/>
      </c>
      <c r="H3" s="17"/>
    </row>
    <row r="4" spans="1:14" x14ac:dyDescent="0.2">
      <c r="A4" s="1" t="str">
        <f>IF(Bewertungsvertrag!B4&lt;&gt;"","Koautor/in","")</f>
        <v/>
      </c>
      <c r="B4" s="17" t="str">
        <f>IF(Bewertungsvertrag!B4="","",Bewertungsvertrag!B4)</f>
        <v/>
      </c>
      <c r="C4" s="19" t="str">
        <f>IF(Bewertungsvertrag!B4&lt;&gt;"","Klasse","")</f>
        <v/>
      </c>
      <c r="D4" s="17" t="str">
        <f>IF(Bewertungsvertrag!D4="","",Bewertungsvertrag!D4)</f>
        <v/>
      </c>
      <c r="F4" s="17"/>
      <c r="G4" s="3" t="str">
        <f>D4</f>
        <v/>
      </c>
    </row>
    <row r="5" spans="1:14" x14ac:dyDescent="0.2">
      <c r="A5" s="3" t="s">
        <v>16</v>
      </c>
      <c r="B5" s="135" t="str">
        <f>IF(Bewertungsvertrag!B5="","",Bewertungsvertrag!B5)</f>
        <v/>
      </c>
      <c r="C5" s="135"/>
      <c r="D5" s="17"/>
      <c r="E5" s="17"/>
      <c r="F5" s="17"/>
    </row>
    <row r="6" spans="1:14" x14ac:dyDescent="0.2">
      <c r="A6" s="3" t="s">
        <v>2</v>
      </c>
      <c r="B6" s="135" t="str">
        <f>IF(Bewertungsvertrag!B6="","",Bewertungsvertrag!B6)</f>
        <v/>
      </c>
      <c r="C6" s="135"/>
      <c r="D6" s="17"/>
      <c r="E6" s="17"/>
      <c r="F6" s="17"/>
      <c r="H6" s="36"/>
    </row>
    <row r="7" spans="1:14" x14ac:dyDescent="0.2">
      <c r="A7" s="3" t="s">
        <v>3</v>
      </c>
      <c r="B7" s="135" t="str">
        <f>IF(Bewertungsvertrag!B7="","",Bewertungsvertrag!B7)</f>
        <v/>
      </c>
      <c r="C7" s="135"/>
      <c r="D7" s="17"/>
      <c r="E7" s="17"/>
      <c r="F7" s="17"/>
    </row>
    <row r="8" spans="1:14" ht="5.0999999999999996" customHeight="1" x14ac:dyDescent="0.2"/>
    <row r="9" spans="1:14" x14ac:dyDescent="0.2">
      <c r="C9" s="4" t="s">
        <v>6</v>
      </c>
      <c r="D9" s="6" t="s">
        <v>37</v>
      </c>
      <c r="E9" s="6" t="s">
        <v>36</v>
      </c>
      <c r="F9" s="6" t="s">
        <v>35</v>
      </c>
      <c r="G9" s="36"/>
      <c r="H9" s="118" t="s">
        <v>51</v>
      </c>
      <c r="I9" s="118"/>
      <c r="J9" s="118"/>
    </row>
    <row r="10" spans="1:14" x14ac:dyDescent="0.2">
      <c r="A10" s="111" t="s">
        <v>20</v>
      </c>
      <c r="B10" s="112"/>
      <c r="C10" s="5" t="s">
        <v>9</v>
      </c>
      <c r="D10" s="6" t="s">
        <v>18</v>
      </c>
      <c r="E10" s="6" t="s">
        <v>18</v>
      </c>
      <c r="F10" s="6" t="s">
        <v>18</v>
      </c>
      <c r="G10" s="20" t="s">
        <v>38</v>
      </c>
      <c r="H10" s="29">
        <f>IF(AND(Bewertungsvertrag!A56="",C11&lt;&gt;"",C15&lt;&gt;"",C19&lt;&gt;"",C27&lt;&gt;"",C31&lt;&gt;""),1,0)</f>
        <v>0</v>
      </c>
      <c r="L10" s="3" t="s">
        <v>43</v>
      </c>
    </row>
    <row r="11" spans="1:14" x14ac:dyDescent="0.2">
      <c r="A11" s="7" t="s">
        <v>66</v>
      </c>
      <c r="B11" s="8"/>
      <c r="C11" s="125" t="str">
        <f>IF(Bewertungsvertrag!C11="","",Bewertungsvertrag!C11)</f>
        <v/>
      </c>
      <c r="D11" s="122"/>
      <c r="E11" s="132"/>
      <c r="F11" s="132"/>
      <c r="G11" s="128" t="str">
        <f>IF(AND(C11&lt;&gt;0,OR(H14&lt;&gt;0,I14&lt;&gt;0,J14&lt;&gt;0),AND(H14&lt;&gt;-1,I14&lt;&gt;-1,J14&lt;&gt;-1)),MROUND(AVERAGE(D11:F14),0.01),"")</f>
        <v/>
      </c>
      <c r="H11" s="27">
        <f>IF(D11="",0,1)</f>
        <v>0</v>
      </c>
      <c r="I11" s="27"/>
      <c r="J11" s="27"/>
      <c r="L11" s="3" t="s">
        <v>39</v>
      </c>
      <c r="N11" s="36"/>
    </row>
    <row r="12" spans="1:14" x14ac:dyDescent="0.2">
      <c r="A12" s="9" t="str">
        <f>IF(Bewertungsvertrag!A12="","",Bewertungsvertrag!A12)</f>
        <v>Selbstständigkeit</v>
      </c>
      <c r="B12" s="10" t="str">
        <f>IF(Bewertungsvertrag!B12="","",Bewertungsvertrag!B12)</f>
        <v>Was selber machen, wann Hilfe holen?</v>
      </c>
      <c r="C12" s="126"/>
      <c r="D12" s="123"/>
      <c r="E12" s="132"/>
      <c r="F12" s="132"/>
      <c r="G12" s="129"/>
      <c r="H12" s="27">
        <f>IF(H11=0,0,IF(ISNUMBER(D11),1,-1))</f>
        <v>0</v>
      </c>
      <c r="I12" s="27"/>
      <c r="J12" s="27"/>
      <c r="L12" s="3" t="s">
        <v>40</v>
      </c>
      <c r="N12" s="36"/>
    </row>
    <row r="13" spans="1:14" x14ac:dyDescent="0.2">
      <c r="A13" s="9" t="str">
        <f>IF(Bewertungsvertrag!A13="","",Bewertungsvertrag!A13)</f>
        <v>Entwicklung</v>
      </c>
      <c r="B13" s="10" t="str">
        <f>IF(Bewertungsvertrag!B13="","",Bewertungsvertrag!B13)</f>
        <v>Sachkompetenz, Problembewusstsein</v>
      </c>
      <c r="C13" s="126"/>
      <c r="D13" s="123"/>
      <c r="E13" s="132"/>
      <c r="F13" s="132"/>
      <c r="G13" s="129"/>
      <c r="H13" s="27">
        <f>IF(H12&lt;&gt;1,H12,IF(OR(D11&lt;1,D11&gt;6),-1,1))</f>
        <v>0</v>
      </c>
      <c r="I13" s="27"/>
      <c r="J13" s="27"/>
      <c r="L13" s="3" t="s">
        <v>41</v>
      </c>
      <c r="N13" s="36"/>
    </row>
    <row r="14" spans="1:14" x14ac:dyDescent="0.2">
      <c r="A14" s="11" t="str">
        <f>IF(Bewertungsvertrag!A14="","",Bewertungsvertrag!A14)</f>
        <v>Zuverlässigkeit</v>
      </c>
      <c r="B14" s="12" t="str">
        <f>IF(Bewertungsvertrag!B14="","",Bewertungsvertrag!B14)</f>
        <v>Abmachungen einhalten</v>
      </c>
      <c r="C14" s="127"/>
      <c r="D14" s="124"/>
      <c r="E14" s="132"/>
      <c r="F14" s="132"/>
      <c r="G14" s="130"/>
      <c r="H14" s="27">
        <f>IF(H13&lt;&gt;1,H13,IF(D11=MROUND(D11,0.25),1,-1))</f>
        <v>0</v>
      </c>
      <c r="I14" s="27"/>
      <c r="J14" s="27"/>
      <c r="K14" s="36"/>
      <c r="L14" s="3" t="s">
        <v>42</v>
      </c>
      <c r="N14" s="36"/>
    </row>
    <row r="15" spans="1:14" x14ac:dyDescent="0.2">
      <c r="A15" s="7" t="s">
        <v>4</v>
      </c>
      <c r="B15" s="8"/>
      <c r="C15" s="125" t="str">
        <f>IF(Bewertungsvertrag!C15="","",Bewertungsvertrag!C15)</f>
        <v/>
      </c>
      <c r="D15" s="122"/>
      <c r="E15" s="122"/>
      <c r="F15" s="132"/>
      <c r="G15" s="128" t="str">
        <f>IF(AND(C15&lt;&gt;0,OR(H18&lt;&gt;0,I18&lt;&gt;0,J18&lt;&gt;0),AND(H18&lt;&gt;-1,I18&lt;&gt;-1,J18&lt;&gt;-1)),MROUND(AVERAGE(D15:F18),0.01),"")</f>
        <v/>
      </c>
      <c r="H15" s="27">
        <f>IF(D15="",0,1)</f>
        <v>0</v>
      </c>
      <c r="I15" s="27">
        <f>IF(E15="",0,1)</f>
        <v>0</v>
      </c>
      <c r="J15" s="27"/>
      <c r="L15" s="3" t="s">
        <v>39</v>
      </c>
      <c r="N15" s="36"/>
    </row>
    <row r="16" spans="1:14" x14ac:dyDescent="0.2">
      <c r="A16" s="9" t="str">
        <f>IF(Bewertungsvertrag!A16="","",Bewertungsvertrag!A16)</f>
        <v>Inhalt</v>
      </c>
      <c r="B16" s="10" t="str">
        <f>IF(Bewertungsvertrag!B16="","",Bewertungsvertrag!B16)</f>
        <v>Schwerpunkte setzen, Schwierigkeit</v>
      </c>
      <c r="C16" s="126"/>
      <c r="D16" s="123"/>
      <c r="E16" s="123"/>
      <c r="F16" s="132"/>
      <c r="G16" s="129"/>
      <c r="H16" s="27">
        <f>IF(H15=0,0,IF(ISNUMBER(D15),1,-1))</f>
        <v>0</v>
      </c>
      <c r="I16" s="27">
        <f>IF(I15=0,0,IF(ISNUMBER(E15),1,-1))</f>
        <v>0</v>
      </c>
      <c r="J16" s="27"/>
      <c r="L16" s="3" t="s">
        <v>40</v>
      </c>
    </row>
    <row r="17" spans="1:12" x14ac:dyDescent="0.2">
      <c r="A17" s="9" t="str">
        <f>IF(Bewertungsvertrag!A17="","",Bewertungsvertrag!A17)</f>
        <v>Vortragsweise</v>
      </c>
      <c r="B17" s="10" t="str">
        <f>IF(Bewertungsvertrag!B17="","",Bewertungsvertrag!B17)</f>
        <v>Standardsprache, Auftreten</v>
      </c>
      <c r="C17" s="126"/>
      <c r="D17" s="123"/>
      <c r="E17" s="123"/>
      <c r="F17" s="132"/>
      <c r="G17" s="129"/>
      <c r="H17" s="27">
        <f>IF(H16&lt;&gt;1,H16,IF(OR(D15&lt;1,D15&gt;6),-1,1))</f>
        <v>0</v>
      </c>
      <c r="I17" s="27">
        <f>IF(I16&lt;&gt;1,I16,IF(OR(E15&lt;1,E15&gt;6),-1,1))</f>
        <v>0</v>
      </c>
      <c r="J17" s="27"/>
      <c r="L17" s="3" t="s">
        <v>41</v>
      </c>
    </row>
    <row r="18" spans="1:12" x14ac:dyDescent="0.2">
      <c r="A18" s="11" t="str">
        <f>IF(Bewertungsvertrag!A18="","",Bewertungsvertrag!A18)</f>
        <v>Darstellung</v>
      </c>
      <c r="B18" s="12" t="str">
        <f>IF(Bewertungsvertrag!B18="","",Bewertungsvertrag!B18)</f>
        <v>Medieneinsatz</v>
      </c>
      <c r="C18" s="127"/>
      <c r="D18" s="124"/>
      <c r="E18" s="124"/>
      <c r="F18" s="132"/>
      <c r="G18" s="130"/>
      <c r="H18" s="27">
        <f>IF(H17&lt;&gt;1,H17,IF(D15=MROUND(D15,0.25),1,-1))</f>
        <v>0</v>
      </c>
      <c r="I18" s="27">
        <f>IF(I17&lt;&gt;1,I17,IF(E15=MROUND(E15,0.25),1,-1))</f>
        <v>0</v>
      </c>
      <c r="J18" s="27"/>
      <c r="K18" s="36"/>
      <c r="L18" s="3" t="s">
        <v>42</v>
      </c>
    </row>
    <row r="19" spans="1:12" x14ac:dyDescent="0.2">
      <c r="A19" s="7" t="s">
        <v>49</v>
      </c>
      <c r="B19" s="8"/>
      <c r="C19" s="125" t="str">
        <f>IF(Bewertungsvertrag!C19="","",Bewertungsvertrag!C19)</f>
        <v/>
      </c>
      <c r="D19" s="122"/>
      <c r="E19" s="122"/>
      <c r="F19" s="122"/>
      <c r="G19" s="128" t="str">
        <f>IF(AND(C19&lt;&gt;0,OR(H22&lt;&gt;0,I22&lt;&gt;0,J22&lt;&gt;0),AND(H22&lt;&gt;-1,I22&lt;&gt;-1,J22&lt;&gt;-1)),MROUND(AVERAGE(D19:F22),0.01),"")</f>
        <v/>
      </c>
      <c r="H19" s="27">
        <f>IF(D19="",0,1)</f>
        <v>0</v>
      </c>
      <c r="I19" s="27">
        <f t="shared" ref="I19:J19" si="0">IF(E19="",0,1)</f>
        <v>0</v>
      </c>
      <c r="J19" s="27">
        <f t="shared" si="0"/>
        <v>0</v>
      </c>
      <c r="L19" s="3" t="s">
        <v>39</v>
      </c>
    </row>
    <row r="20" spans="1:12" x14ac:dyDescent="0.2">
      <c r="A20" s="9" t="str">
        <f>IF(Bewertungsvertrag!A20="","",Bewertungsvertrag!A20)</f>
        <v>Thema/Leitfrage</v>
      </c>
      <c r="B20" s="10" t="str">
        <f>IF(Bewertungsvertrag!B20="","",Bewertungsvertrag!B20)</f>
        <v>Schwierigkeit/Anspruch, Kreativität, Klarheit</v>
      </c>
      <c r="C20" s="126"/>
      <c r="D20" s="123"/>
      <c r="E20" s="123"/>
      <c r="F20" s="123"/>
      <c r="G20" s="129"/>
      <c r="H20" s="27">
        <f>IF(H19=0,0,IF(ISNUMBER(D19),1,-1))</f>
        <v>0</v>
      </c>
      <c r="I20" s="27">
        <f t="shared" ref="I20:J20" si="1">IF(I19=0,0,IF(ISNUMBER(E19),1,-1))</f>
        <v>0</v>
      </c>
      <c r="J20" s="27">
        <f t="shared" si="1"/>
        <v>0</v>
      </c>
      <c r="L20" s="3" t="s">
        <v>40</v>
      </c>
    </row>
    <row r="21" spans="1:12" x14ac:dyDescent="0.2">
      <c r="A21" s="9" t="str">
        <f>IF(Bewertungsvertrag!A21="","",Bewertungsvertrag!A21)</f>
        <v>Methode</v>
      </c>
      <c r="B21" s="10" t="str">
        <f>IF(Bewertungsvertrag!B21="","",Bewertungsvertrag!B21)</f>
        <v>Nützlichkeit, Vollständigkeit, Schwierigkeit</v>
      </c>
      <c r="C21" s="126"/>
      <c r="D21" s="123"/>
      <c r="E21" s="123"/>
      <c r="F21" s="123"/>
      <c r="G21" s="129"/>
      <c r="H21" s="27">
        <f>IF(H20&lt;&gt;1,H20,IF(OR(D19&lt;1,D19&gt;6),-1,1))</f>
        <v>0</v>
      </c>
      <c r="I21" s="27">
        <f t="shared" ref="I21:J21" si="2">IF(I20&lt;&gt;1,I20,IF(OR(E19&lt;1,E19&gt;6),-1,1))</f>
        <v>0</v>
      </c>
      <c r="J21" s="27">
        <f t="shared" si="2"/>
        <v>0</v>
      </c>
      <c r="L21" s="3" t="s">
        <v>41</v>
      </c>
    </row>
    <row r="22" spans="1:12" x14ac:dyDescent="0.2">
      <c r="A22" s="9" t="str">
        <f>IF(Bewertungsvertrag!A22="","",Bewertungsvertrag!A22)</f>
        <v>Auswahl Quellen</v>
      </c>
      <c r="B22" s="10" t="str">
        <f>IF(Bewertungsvertrag!B22="","",Bewertungsvertrag!B22)</f>
        <v>Anzahl, Vielschichtigkeit</v>
      </c>
      <c r="C22" s="126"/>
      <c r="D22" s="123"/>
      <c r="E22" s="123"/>
      <c r="F22" s="123"/>
      <c r="G22" s="129"/>
      <c r="H22" s="27">
        <f>IF(H21&lt;&gt;1,H21,IF(D19=MROUND(D19,0.25),1,-1))</f>
        <v>0</v>
      </c>
      <c r="I22" s="27">
        <f t="shared" ref="I22:J22" si="3">IF(I21&lt;&gt;1,I21,IF(E19=MROUND(E19,0.25),1,-1))</f>
        <v>0</v>
      </c>
      <c r="J22" s="27">
        <f t="shared" si="3"/>
        <v>0</v>
      </c>
      <c r="L22" s="3" t="s">
        <v>42</v>
      </c>
    </row>
    <row r="23" spans="1:12" x14ac:dyDescent="0.2">
      <c r="A23" s="9" t="str">
        <f>IF(Bewertungsvertrag!A23="","",Bewertungsvertrag!A23)</f>
        <v>Gliederung</v>
      </c>
      <c r="B23" s="10" t="str">
        <f>IF(Bewertungsvertrag!B23="","",Bewertungsvertrag!B23)</f>
        <v>Gemäss Vorgaben. Einhaltung im Text.</v>
      </c>
      <c r="C23" s="126"/>
      <c r="D23" s="123"/>
      <c r="E23" s="123"/>
      <c r="F23" s="123"/>
      <c r="G23" s="129"/>
      <c r="H23" s="28"/>
      <c r="I23" s="28"/>
      <c r="J23" s="28"/>
    </row>
    <row r="24" spans="1:12" x14ac:dyDescent="0.2">
      <c r="A24" s="9" t="str">
        <f>IF(Bewertungsvertrag!A24="","",Bewertungsvertrag!A24)</f>
        <v>fremde Daten</v>
      </c>
      <c r="B24" s="10" t="str">
        <f>IF(Bewertungsvertrag!B24="","",Bewertungsvertrag!B24)</f>
        <v>alle deklariert.</v>
      </c>
      <c r="C24" s="126"/>
      <c r="D24" s="123"/>
      <c r="E24" s="123"/>
      <c r="F24" s="123"/>
      <c r="G24" s="129"/>
      <c r="H24" s="28"/>
      <c r="I24" s="28"/>
      <c r="J24" s="28"/>
    </row>
    <row r="25" spans="1:12" x14ac:dyDescent="0.2">
      <c r="A25" s="9" t="str">
        <f>IF(Bewertungsvertrag!A25="","",Bewertungsvertrag!A25)</f>
        <v>Logik, Stringenz</v>
      </c>
      <c r="B25" s="10" t="str">
        <f>IF(Bewertungsvertrag!B25="","",Bewertungsvertrag!B25)</f>
        <v>in der schriftlichen Argumentation</v>
      </c>
      <c r="C25" s="126"/>
      <c r="D25" s="123"/>
      <c r="E25" s="123"/>
      <c r="F25" s="123"/>
      <c r="G25" s="129"/>
      <c r="H25" s="28"/>
      <c r="I25" s="28"/>
      <c r="J25" s="28"/>
    </row>
    <row r="26" spans="1:12" x14ac:dyDescent="0.2">
      <c r="A26" s="11" t="str">
        <f>IF(Bewertungsvertrag!A26="","",Bewertungsvertrag!A26)</f>
        <v>Kritisches Hinterfragen.</v>
      </c>
      <c r="B26" s="12" t="str">
        <f>IF(Bewertungsvertrag!B26="","",Bewertungsvertrag!B26)</f>
        <v>Eigene Resultate hinterfragen.</v>
      </c>
      <c r="C26" s="127"/>
      <c r="D26" s="124"/>
      <c r="E26" s="124"/>
      <c r="F26" s="124"/>
      <c r="G26" s="130"/>
      <c r="H26" s="28"/>
      <c r="I26" s="28"/>
      <c r="J26" s="28"/>
    </row>
    <row r="27" spans="1:12" x14ac:dyDescent="0.2">
      <c r="A27" s="7" t="s">
        <v>47</v>
      </c>
      <c r="B27" s="8"/>
      <c r="C27" s="125" t="str">
        <f>IF(Bewertungsvertrag!C27="","",Bewertungsvertrag!C27)</f>
        <v/>
      </c>
      <c r="D27" s="122"/>
      <c r="E27" s="122"/>
      <c r="F27" s="122"/>
      <c r="G27" s="128" t="str">
        <f>IF(AND(C27&lt;&gt;0,OR(H30&lt;&gt;0,I30&lt;&gt;0,J30&lt;&gt;0),AND(H30&lt;&gt;-1,I30&lt;&gt;-1,J30&lt;&gt;-1)),MROUND(AVERAGE(D27:F30),0.01),"")</f>
        <v/>
      </c>
      <c r="H27" s="27">
        <f>IF(D27="",0,1)</f>
        <v>0</v>
      </c>
      <c r="I27" s="27">
        <f t="shared" ref="I27:J27" si="4">IF(E27="",0,1)</f>
        <v>0</v>
      </c>
      <c r="J27" s="27">
        <f t="shared" si="4"/>
        <v>0</v>
      </c>
      <c r="L27" s="3" t="s">
        <v>39</v>
      </c>
    </row>
    <row r="28" spans="1:12" x14ac:dyDescent="0.2">
      <c r="A28" s="9" t="str">
        <f>IF(Bewertungsvertrag!A28="","",Bewertungsvertrag!A28)</f>
        <v>Sprache</v>
      </c>
      <c r="B28" s="10" t="str">
        <f>IF(Bewertungsvertrag!B28="","",Bewertungsvertrag!B28)</f>
        <v>Korrektheit</v>
      </c>
      <c r="C28" s="126"/>
      <c r="D28" s="123"/>
      <c r="E28" s="123"/>
      <c r="F28" s="123"/>
      <c r="G28" s="129"/>
      <c r="H28" s="27">
        <f>IF(H27=0,0,IF(ISNUMBER(D27),1,-1))</f>
        <v>0</v>
      </c>
      <c r="I28" s="27">
        <f t="shared" ref="I28:J28" si="5">IF(I27=0,0,IF(ISNUMBER(E27),1,-1))</f>
        <v>0</v>
      </c>
      <c r="J28" s="27">
        <f t="shared" si="5"/>
        <v>0</v>
      </c>
      <c r="L28" s="3" t="s">
        <v>40</v>
      </c>
    </row>
    <row r="29" spans="1:12" x14ac:dyDescent="0.2">
      <c r="A29" s="9" t="str">
        <f>IF(Bewertungsvertrag!A29="","",Bewertungsvertrag!A29)</f>
        <v>Darstellung Text</v>
      </c>
      <c r="B29" s="10" t="str">
        <f>IF(Bewertungsvertrag!B29="","",Bewertungsvertrag!B29)</f>
        <v>Einheitlichkeit, verständnisfördernd</v>
      </c>
      <c r="C29" s="126"/>
      <c r="D29" s="123"/>
      <c r="E29" s="123"/>
      <c r="F29" s="123"/>
      <c r="G29" s="129"/>
      <c r="H29" s="27">
        <f>IF(H28&lt;&gt;1,H28,IF(OR(D27&lt;1,D27&gt;6),-1,1))</f>
        <v>0</v>
      </c>
      <c r="I29" s="27">
        <f t="shared" ref="I29:J29" si="6">IF(I28&lt;&gt;1,I28,IF(OR(E27&lt;1,E27&gt;6),-1,1))</f>
        <v>0</v>
      </c>
      <c r="J29" s="27">
        <f t="shared" si="6"/>
        <v>0</v>
      </c>
      <c r="L29" s="3" t="s">
        <v>41</v>
      </c>
    </row>
    <row r="30" spans="1:12" x14ac:dyDescent="0.2">
      <c r="A30" s="11" t="str">
        <f>IF(Bewertungsvertrag!A30="","",Bewertungsvertrag!A30)</f>
        <v>Darstellung Bilder</v>
      </c>
      <c r="B30" s="12" t="str">
        <f>IF(Bewertungsvertrag!B30="","",Bewertungsvertrag!B30)</f>
        <v>Hohe Qualität und Aussagekraft</v>
      </c>
      <c r="C30" s="127"/>
      <c r="D30" s="124"/>
      <c r="E30" s="124"/>
      <c r="F30" s="124"/>
      <c r="G30" s="130"/>
      <c r="H30" s="27">
        <f>IF(H29&lt;&gt;1,H29,IF(D27=MROUND(D27,0.25),1,-1))</f>
        <v>0</v>
      </c>
      <c r="I30" s="27">
        <f t="shared" ref="I30:J30" si="7">IF(I29&lt;&gt;1,I29,IF(E27=MROUND(E27,0.25),1,-1))</f>
        <v>0</v>
      </c>
      <c r="J30" s="27">
        <f t="shared" si="7"/>
        <v>0</v>
      </c>
      <c r="L30" s="3" t="s">
        <v>42</v>
      </c>
    </row>
    <row r="31" spans="1:12" x14ac:dyDescent="0.2">
      <c r="A31" s="7" t="s">
        <v>65</v>
      </c>
      <c r="B31" s="8"/>
      <c r="C31" s="125" t="str">
        <f>IF(Bewertungsvertrag!C31="","",Bewertungsvertrag!C31)</f>
        <v/>
      </c>
      <c r="D31" s="122"/>
      <c r="E31" s="122"/>
      <c r="F31" s="122"/>
      <c r="G31" s="128" t="str">
        <f>IF(AND(C31&lt;&gt;0,OR(H34&lt;&gt;0,I34&lt;&gt;0,J34&lt;&gt;0),AND(H34&lt;&gt;-1,I34&lt;&gt;-1,J34&lt;&gt;-1)),MROUND(AVERAGE(D31:F34),0.01),"")</f>
        <v/>
      </c>
      <c r="H31" s="27">
        <f>IF(D31="",0,1)</f>
        <v>0</v>
      </c>
      <c r="I31" s="27">
        <f t="shared" ref="I31:J31" si="8">IF(E31="",0,1)</f>
        <v>0</v>
      </c>
      <c r="J31" s="27">
        <f t="shared" si="8"/>
        <v>0</v>
      </c>
      <c r="L31" s="3" t="s">
        <v>39</v>
      </c>
    </row>
    <row r="32" spans="1:12" x14ac:dyDescent="0.2">
      <c r="A32" s="9" t="str">
        <f>IF(Bewertungsvertrag!A32="","",Bewertungsvertrag!A32)</f>
        <v>Thema/Kernaufgabe</v>
      </c>
      <c r="B32" s="10" t="str">
        <f>IF(Bewertungsvertrag!B32="","",Bewertungsvertrag!B32)</f>
        <v>Schwierigkeit/Anspruch, Kreativität</v>
      </c>
      <c r="C32" s="126"/>
      <c r="D32" s="123"/>
      <c r="E32" s="123"/>
      <c r="F32" s="123"/>
      <c r="G32" s="129"/>
      <c r="H32" s="27">
        <f>IF(H31=0,0,IF(ISNUMBER(D31),1,-1))</f>
        <v>0</v>
      </c>
      <c r="I32" s="27">
        <f t="shared" ref="I32:J32" si="9">IF(I31=0,0,IF(ISNUMBER(E31),1,-1))</f>
        <v>0</v>
      </c>
      <c r="J32" s="27">
        <f t="shared" si="9"/>
        <v>0</v>
      </c>
      <c r="L32" s="3" t="s">
        <v>40</v>
      </c>
    </row>
    <row r="33" spans="1:12" x14ac:dyDescent="0.2">
      <c r="A33" s="9" t="str">
        <f>IF(Bewertungsvertrag!A33="","",Bewertungsvertrag!A33)</f>
        <v>Methode</v>
      </c>
      <c r="B33" s="10" t="str">
        <f>IF(Bewertungsvertrag!B33="","",Bewertungsvertrag!B33)</f>
        <v>Nützlichkeit, Vollständigkeit, Schwierigkeit</v>
      </c>
      <c r="C33" s="126"/>
      <c r="D33" s="123"/>
      <c r="E33" s="123"/>
      <c r="F33" s="123"/>
      <c r="G33" s="129"/>
      <c r="H33" s="27">
        <f>IF(H32&lt;&gt;1,H32,IF(OR(D31&lt;1,D31&gt;6),-1,1))</f>
        <v>0</v>
      </c>
      <c r="I33" s="27">
        <f t="shared" ref="I33:J33" si="10">IF(I32&lt;&gt;1,I32,IF(OR(E31&lt;1,E31&gt;6),-1,1))</f>
        <v>0</v>
      </c>
      <c r="J33" s="27">
        <f t="shared" si="10"/>
        <v>0</v>
      </c>
      <c r="L33" s="3" t="s">
        <v>41</v>
      </c>
    </row>
    <row r="34" spans="1:12" x14ac:dyDescent="0.2">
      <c r="A34" s="11" t="str">
        <f>IF(Bewertungsvertrag!A34="","",Bewertungsvertrag!A34)</f>
        <v>Realisierung</v>
      </c>
      <c r="B34" s="12" t="str">
        <f>IF(Bewertungsvertrag!B34="","",Bewertungsvertrag!B34)</f>
        <v>Qualität</v>
      </c>
      <c r="C34" s="127"/>
      <c r="D34" s="124"/>
      <c r="E34" s="124"/>
      <c r="F34" s="124"/>
      <c r="G34" s="130"/>
      <c r="H34" s="27">
        <f>IF(H33&lt;&gt;1,H33,IF(D31=MROUND(D31,0.25),1,-1))</f>
        <v>0</v>
      </c>
      <c r="I34" s="27">
        <f t="shared" ref="I34:J34" si="11">IF(I33&lt;&gt;1,I33,IF(E31=MROUND(E31,0.25),1,-1))</f>
        <v>0</v>
      </c>
      <c r="J34" s="27">
        <f t="shared" si="11"/>
        <v>0</v>
      </c>
      <c r="L34" s="3" t="s">
        <v>42</v>
      </c>
    </row>
    <row r="35" spans="1:12" ht="5.0999999999999996" customHeight="1" thickBot="1" x14ac:dyDescent="0.25"/>
    <row r="36" spans="1:12" ht="13.5" thickBot="1" x14ac:dyDescent="0.25">
      <c r="A36" s="3" t="s">
        <v>57</v>
      </c>
      <c r="C36" s="15" t="str">
        <f>IF(OR($C$27="",$C$31="",$C$19=""),"",$C$27+$C$31+$C$19)</f>
        <v/>
      </c>
      <c r="D36" s="31" t="str">
        <f>IF(AND(H$38=1,$H$10=1),MROUND(SUMPRODUCT($C$19:$C$34,D$19:D$34)/SUM($C$19:$C$34),$L36),"")</f>
        <v/>
      </c>
      <c r="E36" s="31" t="str">
        <f>IF(AND(I$38=1,$H$10=1),MROUND(SUMPRODUCT($C$19:$C$34,E$19:E$34)/SUM($C$19:$C$34),$L36),"")</f>
        <v/>
      </c>
      <c r="F36" s="31" t="str">
        <f>IF(AND(J$38=1,$H$10=1),MROUND(SUMPRODUCT($C$19:$C$34,F$19:F$34)/SUM($C$19:$C$34),$L36),"")</f>
        <v/>
      </c>
      <c r="G36" s="31" t="str">
        <f>IF(AND(K$38=1,$H$10=1),MROUND(SUMPRODUCT($C$19:$C$34,G$19:G$34)/SUM($C$19:$C$34),$L36),"")</f>
        <v/>
      </c>
      <c r="L36" s="39">
        <v>0.01</v>
      </c>
    </row>
    <row r="37" spans="1:12" ht="5.0999999999999996" customHeight="1" thickBot="1" x14ac:dyDescent="0.25">
      <c r="L37" s="40"/>
    </row>
    <row r="38" spans="1:12" ht="13.5" thickBot="1" x14ac:dyDescent="0.25">
      <c r="A38" s="3" t="s">
        <v>44</v>
      </c>
      <c r="C38" s="15" t="str">
        <f>IF(OR($C$27="",$C$31="",$C$19=""),"",$C$27+$C$31+$C$19)</f>
        <v/>
      </c>
      <c r="D38" s="31" t="str">
        <f>IF(AND(H$38=1,$H$10=1),MROUND(SUMPRODUCT($C$19:$C$34,D$19:D$34)/SUM($C$19:$C$34),$L38),"")</f>
        <v/>
      </c>
      <c r="E38" s="31" t="str">
        <f>IF(AND(I$38=1,$H$10=1),MROUND(SUMPRODUCT($C$19:$C$34,E$19:E$34)/SUM($C$19:$C$34),$L38),"")</f>
        <v/>
      </c>
      <c r="F38" s="31" t="str">
        <f>IF(AND(J$38=1,$H$10=1),MROUND(SUMPRODUCT($C$19:$C$34,F$19:F$34)/SUM($C$19:$C$34),$L38),"")</f>
        <v/>
      </c>
      <c r="G38" s="31" t="str">
        <f>IF(AND(K$38=1,$H$10=1),MROUND(SUMPRODUCT($C$19:$C$34,G$19:G$34)/SUM($C$19:$C$34),$L38),"")</f>
        <v/>
      </c>
      <c r="H38" s="38">
        <f>IF(AND(H22=0,H30=0,H34=0),0,IF(OR(H22=-1,H30=-1,H34=-1,AND($C27=0,D27&lt;&gt;""),AND($C31=0,D31&lt;&gt;"")),-1,IF(AND(H22=1,OR(AND($C$27&lt;&gt;0,H30=1),AND($C$27=0,H30=0)),OR(AND($C$31&lt;&gt;0,H34=1),AND($C$31=0,H34=0))),1,0.5)))</f>
        <v>0</v>
      </c>
      <c r="I38" s="38">
        <f>IF(AND(I22=0,I30=0,I34=0),0,IF(OR(I22=-1,I30=-1,I34=-1),-1,IF(AND(I22=1,OR(AND($C$27&lt;&gt;0,I30=1),AND($C$27=0,I30=0)),OR(AND($C$31&lt;&gt;0,I34=1),AND($C$31=0,I34=0))),1,0.5)))</f>
        <v>0</v>
      </c>
      <c r="J38" s="38">
        <f>IF(AND(J22=0,J30=0,J34=0),0,IF(OR(J22=-1,J30=-1,J34=-1),-1,IF(AND(J22=1,OR(AND($C$27&lt;&gt;0,J30=1),AND($C$27=0,J30=0)),OR(AND($C$31&lt;&gt;0,J34=1),AND($C$31=0,J34=0))),1,0.5)))</f>
        <v>0</v>
      </c>
      <c r="K38" s="44">
        <f>IF(AND(H38=1,I38=1),IF(AND(ABS(D36-E36)&lt;=1,J38=0),1,IF(AND(ABS(D36-E36)&gt;1,J38=1),1,0)),0)</f>
        <v>0</v>
      </c>
      <c r="L38" s="39">
        <v>0.25</v>
      </c>
    </row>
    <row r="39" spans="1:12" ht="5.0999999999999996" customHeight="1" thickBot="1" x14ac:dyDescent="0.25">
      <c r="L39" s="40"/>
    </row>
    <row r="40" spans="1:12" ht="13.5" thickBot="1" x14ac:dyDescent="0.25">
      <c r="A40" s="3" t="s">
        <v>58</v>
      </c>
      <c r="C40" s="15" t="str">
        <f>IF(H10=1,Bewertungsvertrag!C36,"")</f>
        <v/>
      </c>
      <c r="D40" s="31" t="str">
        <f>IF(AND($H$10=1,$H$40=1),MROUND(($C$11*$D$11+$C$15*$D$15+$C$38*$D$38)/($C$11+$C$15+$C$38),L40),"")</f>
        <v/>
      </c>
      <c r="G40" s="31" t="str">
        <f>IF(AND($K$40=1,$H$10=1),MROUND(($C$11*$G$11+$C$15*$G$15+$C$38*$G$38)/($C$11+$C$15+$C$38),$L40),"")</f>
        <v/>
      </c>
      <c r="H40" s="41">
        <f>IF(AND(H14=0,H18=0,H38=0),0,IF(OR(H14=-1,H18=-1,H38=-1),-1,IF(AND(H14=1,H18=1,H38=1),1,0.5)))</f>
        <v>0</v>
      </c>
      <c r="I40" s="42">
        <f>IF(AND(I18=0,I38=0),0,IF(OR(I18=-1,I38=-1),-1,IF(AND(I18=1,I38=1),1,0.5)))</f>
        <v>0</v>
      </c>
      <c r="J40" s="43">
        <f>J38</f>
        <v>0</v>
      </c>
      <c r="K40" s="45">
        <f>IF(AND(H40=1,I40=1,K38=1),1,0)</f>
        <v>0</v>
      </c>
      <c r="L40" s="39">
        <v>0.01</v>
      </c>
    </row>
    <row r="41" spans="1:12" ht="5.0999999999999996" customHeight="1" thickBot="1" x14ac:dyDescent="0.25">
      <c r="L41" s="40"/>
    </row>
    <row r="42" spans="1:12" s="30" customFormat="1" ht="24.95" customHeight="1" thickBot="1" x14ac:dyDescent="0.25">
      <c r="A42" s="32" t="s">
        <v>52</v>
      </c>
      <c r="C42" s="33" t="str">
        <f>IF(H10=1,Bewertungsvertrag!C36,"")</f>
        <v/>
      </c>
      <c r="D42" s="34" t="str">
        <f>IF(AND($H$10=1,$H$40=1),MROUND(($C$11*$D$11+$C$15*$D$15+$C$38*$D$38)/($C$11+$C$15+$C$38),L42),"")</f>
        <v/>
      </c>
      <c r="G42" s="34" t="str">
        <f>IF(AND($K$40=1,$H$10=1),MROUND(($C$11*$G$11+$C$15*$G$15+$C$38*$G$38)/($C$11+$C$15+$C$38),$L42),"")</f>
        <v/>
      </c>
      <c r="H42" s="3" t="s">
        <v>53</v>
      </c>
      <c r="L42" s="39">
        <v>0.5</v>
      </c>
    </row>
    <row r="43" spans="1:12" ht="5.0999999999999996" customHeight="1" x14ac:dyDescent="0.2"/>
    <row r="44" spans="1:12" x14ac:dyDescent="0.2">
      <c r="A44" s="3" t="s">
        <v>34</v>
      </c>
      <c r="H44" s="30" t="s">
        <v>54</v>
      </c>
    </row>
    <row r="45" spans="1:12" x14ac:dyDescent="0.2">
      <c r="A45" s="3" t="s">
        <v>45</v>
      </c>
      <c r="H45" s="37" t="s">
        <v>55</v>
      </c>
    </row>
    <row r="46" spans="1:12" x14ac:dyDescent="0.2">
      <c r="A46" s="3" t="s">
        <v>79</v>
      </c>
      <c r="H46" s="37"/>
    </row>
    <row r="47" spans="1:12" x14ac:dyDescent="0.2">
      <c r="A47" s="3" t="s">
        <v>46</v>
      </c>
      <c r="H47" s="3" t="s">
        <v>56</v>
      </c>
    </row>
    <row r="48" spans="1:12" ht="5.0999999999999996" customHeight="1" x14ac:dyDescent="0.2"/>
    <row r="49" spans="1:8" ht="24.95" customHeight="1" x14ac:dyDescent="0.2">
      <c r="A49" s="3" t="s">
        <v>2</v>
      </c>
      <c r="B49" s="134"/>
      <c r="C49" s="134"/>
      <c r="D49" s="134"/>
      <c r="E49" s="134"/>
      <c r="F49" s="134"/>
      <c r="G49" s="134"/>
    </row>
    <row r="50" spans="1:8" ht="24.95" customHeight="1" x14ac:dyDescent="0.2">
      <c r="A50" s="3" t="s">
        <v>33</v>
      </c>
      <c r="B50" s="131" t="s">
        <v>31</v>
      </c>
      <c r="C50" s="131"/>
      <c r="D50" s="131"/>
      <c r="E50" s="131"/>
      <c r="F50" s="131"/>
      <c r="G50" s="131"/>
      <c r="H50" s="30"/>
    </row>
    <row r="51" spans="1:8" ht="24.95" customHeight="1" x14ac:dyDescent="0.2">
      <c r="A51" s="3" t="s">
        <v>0</v>
      </c>
      <c r="B51" s="131" t="s">
        <v>31</v>
      </c>
      <c r="C51" s="131"/>
      <c r="D51" s="131"/>
      <c r="E51" s="131"/>
      <c r="F51" s="131"/>
      <c r="G51" s="131"/>
      <c r="H51" s="37"/>
    </row>
    <row r="52" spans="1:8" ht="24.95" customHeight="1" x14ac:dyDescent="0.2">
      <c r="A52" s="3" t="str">
        <f>IF(B4="","","Koautor/in")</f>
        <v/>
      </c>
      <c r="B52" s="118" t="s">
        <v>31</v>
      </c>
      <c r="C52" s="118"/>
      <c r="D52" s="118"/>
      <c r="E52" s="118"/>
      <c r="F52" s="118"/>
      <c r="G52" s="118"/>
      <c r="H52" s="37"/>
    </row>
    <row r="53" spans="1:8" ht="177.75" customHeight="1" x14ac:dyDescent="0.2">
      <c r="A53" s="113" t="str">
        <f>IF(H10=0,"Bitte die Gewichtungen im Tabellenblatt 'Bewertungsvertrag' korrekt eintragen!"&amp;CHAR(10),"")&amp;
IF(OR(H12=-1,H16=-1,H20=-1,H28=-1,H32=-1,I16=-1,I20=-1,I28=-1,I32=-1,J20=-1,J28=-1,J32=-1),"Ein Eintrag wurde nicht als Zahl erkannt! Bitte nochmals eingeben!"&amp;CHAR(10),"")&amp;
IF(OR(H13=-1,H17=-1,H21=-1,H29=-1,H33=-1,I17=-1,I21=-1,I29=-1,I33=-1,J21=-1,J29=-1,J33=-1),"Alle Noten müssen zwischen 1 und 6 liegen!"&amp;CHAR(10),"")&amp;
IF(OR(H14=-1,H18=-1,H22=-1,H30=-1,H34=-1,I18=-1,I22=-1,I30=-1,I34=-1,J22=-1,J30=-1,J34=-1),"Alle Noten müssen in Viertelnoten eingegeben werden!"&amp;CHAR(10),"")&amp;
IF(OR(AND(C27=0,OR(H27&lt;&gt;0,I27&lt;&gt;0,J27&lt;&gt;0)),AND(C31=0,OR(H31&lt;&gt;0,I31&lt;&gt;0,J31&lt;&gt;0))),"Wenn die Gewichtung 0% ist, darf in dieser Zeile keine Note eingetragen werden!"&amp;CHAR(10),"")&amp;
IF(AND(H38=1,I38=1),IF(AND(ABS(D36-E36)&gt;=1,J38&lt;&gt;1),"Drittmeinung erforderlich! Differenz der Noten ist "&amp;ABS(D36-E36)&amp;"&gt;1."&amp;CHAR(10),""),"")</f>
        <v xml:space="preserve">Bitte die Gewichtungen im Tabellenblatt 'Bewertungsvertrag' korrekt eintragen!
</v>
      </c>
      <c r="B53" s="113"/>
      <c r="C53" s="113"/>
      <c r="D53" s="113"/>
      <c r="E53" s="113"/>
      <c r="F53" s="113"/>
      <c r="G53" s="113"/>
    </row>
    <row r="54" spans="1:8" x14ac:dyDescent="0.2">
      <c r="H54" s="37"/>
    </row>
  </sheetData>
  <sheetProtection algorithmName="SHA-512" hashValue="rTfbDim7+haxDAhg6YQvw2w3kY7i+t6WZqPo0C1puci6BYV/TMgNn1C4zrIzmzidMO6oYdG1PCdYpnEcVahJ4w==" saltValue="UGOonTg2pgZsgNwP6JP/pg==" spinCount="100000" sheet="1" selectLockedCells="1"/>
  <mergeCells count="36">
    <mergeCell ref="C1:D1"/>
    <mergeCell ref="B52:G52"/>
    <mergeCell ref="B50:G50"/>
    <mergeCell ref="A10:B10"/>
    <mergeCell ref="E11:E14"/>
    <mergeCell ref="F11:F14"/>
    <mergeCell ref="C27:C30"/>
    <mergeCell ref="B49:G49"/>
    <mergeCell ref="B5:C5"/>
    <mergeCell ref="B6:C6"/>
    <mergeCell ref="B7:C7"/>
    <mergeCell ref="H9:J9"/>
    <mergeCell ref="D27:D30"/>
    <mergeCell ref="E27:E30"/>
    <mergeCell ref="F27:F30"/>
    <mergeCell ref="C15:C18"/>
    <mergeCell ref="D15:D18"/>
    <mergeCell ref="E15:E18"/>
    <mergeCell ref="F15:F18"/>
    <mergeCell ref="G15:G18"/>
    <mergeCell ref="G11:G14"/>
    <mergeCell ref="C11:C14"/>
    <mergeCell ref="D11:D14"/>
    <mergeCell ref="A53:G53"/>
    <mergeCell ref="E19:E26"/>
    <mergeCell ref="F19:F26"/>
    <mergeCell ref="C19:C26"/>
    <mergeCell ref="D19:D26"/>
    <mergeCell ref="G19:G26"/>
    <mergeCell ref="G27:G30"/>
    <mergeCell ref="C31:C34"/>
    <mergeCell ref="D31:D34"/>
    <mergeCell ref="E31:E34"/>
    <mergeCell ref="F31:F34"/>
    <mergeCell ref="G31:G34"/>
    <mergeCell ref="B51:G51"/>
  </mergeCells>
  <conditionalFormatting sqref="A53">
    <cfRule type="expression" dxfId="53" priority="63">
      <formula>IF($A$53&lt;&gt;"",1,0)</formula>
    </cfRule>
  </conditionalFormatting>
  <conditionalFormatting sqref="B52:G52">
    <cfRule type="expression" dxfId="52" priority="1">
      <formula>IF(B4="",0,1)</formula>
    </cfRule>
  </conditionalFormatting>
  <conditionalFormatting sqref="C36">
    <cfRule type="expression" dxfId="51" priority="71">
      <formula>IF(AND(C11&lt;&gt;"",C15&lt;&gt;"",C27&lt;&gt;"",C31&lt;&gt;"",C19&lt;&gt;"",C11+C15+C27+C31+C19&lt;&gt;1),1,0)</formula>
    </cfRule>
  </conditionalFormatting>
  <conditionalFormatting sqref="C38">
    <cfRule type="expression" dxfId="50" priority="2">
      <formula>IF(AND(C13&lt;&gt;"",C17&lt;&gt;"",C29&lt;&gt;"",C33&lt;&gt;"",C21&lt;&gt;"",C13+C17+C29+C33+C21&lt;&gt;1),1,0)</formula>
    </cfRule>
  </conditionalFormatting>
  <conditionalFormatting sqref="C40">
    <cfRule type="expression" dxfId="49" priority="73">
      <formula>IF(AND(C13&lt;&gt;"",C17&lt;&gt;"",C29&lt;&gt;"",C33&lt;&gt;"",C21&lt;&gt;"",C13+C17+C29+C33+C21&lt;&gt;1),1,0)</formula>
    </cfRule>
  </conditionalFormatting>
  <conditionalFormatting sqref="C42">
    <cfRule type="expression" dxfId="48" priority="72">
      <formula>IF(AND(C15&lt;&gt;"",C27&lt;&gt;"",C31&lt;&gt;"",C19&lt;&gt;"",C23&lt;&gt;"",C15+C27+C31+C19+C23&lt;&gt;1),1,0)</formula>
    </cfRule>
  </conditionalFormatting>
  <conditionalFormatting sqref="D11:F19 D27:F32">
    <cfRule type="expression" dxfId="47" priority="3">
      <formula>IF(H14=-1,1,IF($C11="",0,IF(AND($C11=0,D11&lt;&gt;""),1,0)))</formula>
    </cfRule>
  </conditionalFormatting>
  <conditionalFormatting sqref="D11:F19 D27:F34">
    <cfRule type="expression" dxfId="46" priority="15">
      <formula>IF($C11="",0,IF($C11=0,1,0))</formula>
    </cfRule>
  </conditionalFormatting>
  <conditionalFormatting sqref="D33:F34">
    <cfRule type="expression" dxfId="45" priority="76">
      <formula>IF(H38=-1,1,IF($C33="",0,IF(AND($C33=0,D33&lt;&gt;""),1,0)))</formula>
    </cfRule>
  </conditionalFormatting>
  <pageMargins left="1.0236220472440944" right="0.23622047244094491" top="0.74803149606299213" bottom="0.27559055118110237"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65"/>
  <sheetViews>
    <sheetView view="pageLayout" topLeftCell="A10" zoomScaleNormal="100" workbookViewId="0">
      <selection activeCell="F3" sqref="F3"/>
    </sheetView>
  </sheetViews>
  <sheetFormatPr baseColWidth="10" defaultColWidth="4.7109375" defaultRowHeight="12.75" x14ac:dyDescent="0.2"/>
  <cols>
    <col min="1" max="16384" width="4.7109375" style="36"/>
  </cols>
  <sheetData>
    <row r="1" spans="1:20" ht="13.5" thickBot="1" x14ac:dyDescent="0.25">
      <c r="A1" s="142" t="s">
        <v>90</v>
      </c>
      <c r="B1" s="142"/>
      <c r="C1" s="142"/>
      <c r="D1" s="141" t="s">
        <v>81</v>
      </c>
      <c r="E1" s="141"/>
      <c r="F1" s="101">
        <v>5</v>
      </c>
      <c r="G1" s="141" t="s">
        <v>82</v>
      </c>
      <c r="H1" s="141"/>
      <c r="I1" s="102">
        <v>0.15</v>
      </c>
    </row>
    <row r="2" spans="1:20" x14ac:dyDescent="0.2">
      <c r="D2" s="144" t="s">
        <v>66</v>
      </c>
      <c r="E2" s="145"/>
      <c r="F2" s="145"/>
      <c r="G2" s="145"/>
      <c r="H2" s="145"/>
      <c r="I2" s="145"/>
      <c r="J2" s="145"/>
      <c r="K2" s="145"/>
      <c r="L2" s="145"/>
      <c r="M2" s="145"/>
      <c r="N2" s="145"/>
      <c r="O2" s="145"/>
      <c r="P2" s="145"/>
      <c r="Q2" s="145"/>
      <c r="R2" s="145"/>
      <c r="S2" s="145"/>
      <c r="T2" s="146"/>
    </row>
    <row r="3" spans="1:20" x14ac:dyDescent="0.2">
      <c r="D3" s="46" t="s">
        <v>82</v>
      </c>
      <c r="E3" s="14"/>
      <c r="F3" s="57">
        <v>0.15</v>
      </c>
      <c r="G3" s="104"/>
      <c r="H3" s="104"/>
      <c r="I3" s="104"/>
      <c r="J3" s="104"/>
      <c r="K3" s="104"/>
      <c r="L3" s="104"/>
      <c r="M3" s="104"/>
      <c r="N3" s="104"/>
      <c r="O3" s="104"/>
      <c r="P3" s="104"/>
      <c r="Q3" s="104"/>
      <c r="R3" s="104"/>
      <c r="S3" s="104"/>
      <c r="T3" s="143"/>
    </row>
    <row r="4" spans="1:20" ht="13.5" thickBot="1" x14ac:dyDescent="0.25">
      <c r="D4" s="47">
        <v>2</v>
      </c>
      <c r="E4" s="48">
        <f>D4+0.25</f>
        <v>2.25</v>
      </c>
      <c r="F4" s="48">
        <f t="shared" ref="F4:T4" si="0">E4+0.25</f>
        <v>2.5</v>
      </c>
      <c r="G4" s="48">
        <f t="shared" si="0"/>
        <v>2.75</v>
      </c>
      <c r="H4" s="48">
        <f t="shared" si="0"/>
        <v>3</v>
      </c>
      <c r="I4" s="48">
        <f t="shared" si="0"/>
        <v>3.25</v>
      </c>
      <c r="J4" s="48">
        <f t="shared" si="0"/>
        <v>3.5</v>
      </c>
      <c r="K4" s="48">
        <f t="shared" si="0"/>
        <v>3.75</v>
      </c>
      <c r="L4" s="48">
        <f t="shared" si="0"/>
        <v>4</v>
      </c>
      <c r="M4" s="48">
        <f t="shared" si="0"/>
        <v>4.25</v>
      </c>
      <c r="N4" s="48">
        <f t="shared" si="0"/>
        <v>4.5</v>
      </c>
      <c r="O4" s="48">
        <f t="shared" si="0"/>
        <v>4.75</v>
      </c>
      <c r="P4" s="48">
        <f t="shared" si="0"/>
        <v>5</v>
      </c>
      <c r="Q4" s="48">
        <f t="shared" si="0"/>
        <v>5.25</v>
      </c>
      <c r="R4" s="48">
        <f t="shared" si="0"/>
        <v>5.5</v>
      </c>
      <c r="S4" s="48">
        <f t="shared" si="0"/>
        <v>5.75</v>
      </c>
      <c r="T4" s="49">
        <f t="shared" si="0"/>
        <v>6</v>
      </c>
    </row>
    <row r="5" spans="1:20" x14ac:dyDescent="0.2">
      <c r="A5" s="136" t="s">
        <v>83</v>
      </c>
      <c r="B5" s="50">
        <f>1-I1-F3</f>
        <v>0.7</v>
      </c>
      <c r="C5" s="51">
        <v>2</v>
      </c>
      <c r="D5" s="53">
        <f t="shared" ref="D5:M14" si="1">MROUND($F$1*$I$1+$F$3*D$4+$B$5*$C5,0.5)</f>
        <v>2.5</v>
      </c>
      <c r="E5" s="54">
        <f t="shared" si="1"/>
        <v>2.5</v>
      </c>
      <c r="F5" s="54">
        <f t="shared" si="1"/>
        <v>2.5</v>
      </c>
      <c r="G5" s="54">
        <f t="shared" si="1"/>
        <v>2.5</v>
      </c>
      <c r="H5" s="54">
        <f t="shared" si="1"/>
        <v>2.5</v>
      </c>
      <c r="I5" s="54">
        <f t="shared" si="1"/>
        <v>2.5</v>
      </c>
      <c r="J5" s="54">
        <f t="shared" si="1"/>
        <v>2.5</v>
      </c>
      <c r="K5" s="54">
        <f t="shared" si="1"/>
        <v>2.5</v>
      </c>
      <c r="L5" s="54">
        <f t="shared" si="1"/>
        <v>3</v>
      </c>
      <c r="M5" s="54">
        <f t="shared" si="1"/>
        <v>3</v>
      </c>
      <c r="N5" s="54">
        <f t="shared" ref="N5:T14" si="2">MROUND($F$1*$I$1+$F$3*N$4+$B$5*$C5,0.5)</f>
        <v>3</v>
      </c>
      <c r="O5" s="54">
        <f t="shared" si="2"/>
        <v>3</v>
      </c>
      <c r="P5" s="54">
        <f t="shared" si="2"/>
        <v>3</v>
      </c>
      <c r="Q5" s="54">
        <f t="shared" si="2"/>
        <v>3</v>
      </c>
      <c r="R5" s="54">
        <f t="shared" si="2"/>
        <v>3</v>
      </c>
      <c r="S5" s="54">
        <f t="shared" si="2"/>
        <v>3</v>
      </c>
      <c r="T5" s="51">
        <f t="shared" si="2"/>
        <v>3</v>
      </c>
    </row>
    <row r="6" spans="1:20" x14ac:dyDescent="0.2">
      <c r="A6" s="137"/>
      <c r="B6" s="139" t="s">
        <v>82</v>
      </c>
      <c r="C6" s="52">
        <f>C5+0.25</f>
        <v>2.25</v>
      </c>
      <c r="D6" s="55">
        <f t="shared" si="1"/>
        <v>2.5</v>
      </c>
      <c r="E6" s="6">
        <f t="shared" si="1"/>
        <v>2.5</v>
      </c>
      <c r="F6" s="6">
        <f t="shared" si="1"/>
        <v>2.5</v>
      </c>
      <c r="G6" s="6">
        <f t="shared" si="1"/>
        <v>2.5</v>
      </c>
      <c r="H6" s="6">
        <f t="shared" si="1"/>
        <v>3</v>
      </c>
      <c r="I6" s="6">
        <f t="shared" si="1"/>
        <v>3</v>
      </c>
      <c r="J6" s="6">
        <f t="shared" si="1"/>
        <v>3</v>
      </c>
      <c r="K6" s="6">
        <f t="shared" si="1"/>
        <v>3</v>
      </c>
      <c r="L6" s="6">
        <f t="shared" si="1"/>
        <v>3</v>
      </c>
      <c r="M6" s="6">
        <f t="shared" si="1"/>
        <v>3</v>
      </c>
      <c r="N6" s="6">
        <f t="shared" si="2"/>
        <v>3</v>
      </c>
      <c r="O6" s="6">
        <f t="shared" si="2"/>
        <v>3</v>
      </c>
      <c r="P6" s="6">
        <f t="shared" si="2"/>
        <v>3</v>
      </c>
      <c r="Q6" s="6">
        <f t="shared" si="2"/>
        <v>3</v>
      </c>
      <c r="R6" s="6">
        <f t="shared" si="2"/>
        <v>3</v>
      </c>
      <c r="S6" s="6">
        <f t="shared" si="2"/>
        <v>3</v>
      </c>
      <c r="T6" s="52">
        <f t="shared" si="2"/>
        <v>3</v>
      </c>
    </row>
    <row r="7" spans="1:20" x14ac:dyDescent="0.2">
      <c r="A7" s="137"/>
      <c r="B7" s="139"/>
      <c r="C7" s="52">
        <f t="shared" ref="C7:C21" si="3">C6+0.25</f>
        <v>2.5</v>
      </c>
      <c r="D7" s="55">
        <f t="shared" si="1"/>
        <v>3</v>
      </c>
      <c r="E7" s="6">
        <f t="shared" si="1"/>
        <v>3</v>
      </c>
      <c r="F7" s="6">
        <f t="shared" si="1"/>
        <v>3</v>
      </c>
      <c r="G7" s="6">
        <f t="shared" si="1"/>
        <v>3</v>
      </c>
      <c r="H7" s="6">
        <f t="shared" si="1"/>
        <v>3</v>
      </c>
      <c r="I7" s="6">
        <f t="shared" si="1"/>
        <v>3</v>
      </c>
      <c r="J7" s="6">
        <f t="shared" si="1"/>
        <v>3</v>
      </c>
      <c r="K7" s="6">
        <f t="shared" si="1"/>
        <v>3</v>
      </c>
      <c r="L7" s="6">
        <f t="shared" si="1"/>
        <v>3</v>
      </c>
      <c r="M7" s="6">
        <f t="shared" si="1"/>
        <v>3</v>
      </c>
      <c r="N7" s="6">
        <f t="shared" si="2"/>
        <v>3</v>
      </c>
      <c r="O7" s="6">
        <f t="shared" si="2"/>
        <v>3</v>
      </c>
      <c r="P7" s="6">
        <f t="shared" si="2"/>
        <v>3.5</v>
      </c>
      <c r="Q7" s="6">
        <f t="shared" si="2"/>
        <v>3.5</v>
      </c>
      <c r="R7" s="6">
        <f t="shared" si="2"/>
        <v>3.5</v>
      </c>
      <c r="S7" s="6">
        <f t="shared" si="2"/>
        <v>3.5</v>
      </c>
      <c r="T7" s="52">
        <f t="shared" si="2"/>
        <v>3.5</v>
      </c>
    </row>
    <row r="8" spans="1:20" x14ac:dyDescent="0.2">
      <c r="A8" s="137"/>
      <c r="B8" s="139"/>
      <c r="C8" s="52">
        <f t="shared" si="3"/>
        <v>2.75</v>
      </c>
      <c r="D8" s="55">
        <f t="shared" si="1"/>
        <v>3</v>
      </c>
      <c r="E8" s="6">
        <f t="shared" si="1"/>
        <v>3</v>
      </c>
      <c r="F8" s="6">
        <f t="shared" si="1"/>
        <v>3</v>
      </c>
      <c r="G8" s="6">
        <f t="shared" si="1"/>
        <v>3</v>
      </c>
      <c r="H8" s="6">
        <f t="shared" si="1"/>
        <v>3</v>
      </c>
      <c r="I8" s="6">
        <f t="shared" si="1"/>
        <v>3</v>
      </c>
      <c r="J8" s="6">
        <f t="shared" si="1"/>
        <v>3</v>
      </c>
      <c r="K8" s="6">
        <f t="shared" si="1"/>
        <v>3</v>
      </c>
      <c r="L8" s="6">
        <f t="shared" si="1"/>
        <v>3.5</v>
      </c>
      <c r="M8" s="6">
        <f t="shared" si="1"/>
        <v>3.5</v>
      </c>
      <c r="N8" s="6">
        <f t="shared" si="2"/>
        <v>3.5</v>
      </c>
      <c r="O8" s="6">
        <f t="shared" si="2"/>
        <v>3.5</v>
      </c>
      <c r="P8" s="6">
        <f t="shared" si="2"/>
        <v>3.5</v>
      </c>
      <c r="Q8" s="6">
        <f t="shared" si="2"/>
        <v>3.5</v>
      </c>
      <c r="R8" s="6">
        <f t="shared" si="2"/>
        <v>3.5</v>
      </c>
      <c r="S8" s="6">
        <f t="shared" si="2"/>
        <v>3.5</v>
      </c>
      <c r="T8" s="52">
        <f t="shared" si="2"/>
        <v>3.5</v>
      </c>
    </row>
    <row r="9" spans="1:20" x14ac:dyDescent="0.2">
      <c r="A9" s="137"/>
      <c r="B9" s="139"/>
      <c r="C9" s="52">
        <f t="shared" si="3"/>
        <v>3</v>
      </c>
      <c r="D9" s="55">
        <f t="shared" si="1"/>
        <v>3</v>
      </c>
      <c r="E9" s="6">
        <f t="shared" si="1"/>
        <v>3</v>
      </c>
      <c r="F9" s="6">
        <f t="shared" si="1"/>
        <v>3</v>
      </c>
      <c r="G9" s="6">
        <f t="shared" si="1"/>
        <v>3.5</v>
      </c>
      <c r="H9" s="6">
        <f t="shared" si="1"/>
        <v>3.5</v>
      </c>
      <c r="I9" s="6">
        <f t="shared" si="1"/>
        <v>3.5</v>
      </c>
      <c r="J9" s="6">
        <f t="shared" si="1"/>
        <v>3.5</v>
      </c>
      <c r="K9" s="6">
        <f t="shared" si="1"/>
        <v>3.5</v>
      </c>
      <c r="L9" s="6">
        <f t="shared" si="1"/>
        <v>3.5</v>
      </c>
      <c r="M9" s="6">
        <f t="shared" si="1"/>
        <v>3.5</v>
      </c>
      <c r="N9" s="6">
        <f t="shared" si="2"/>
        <v>3.5</v>
      </c>
      <c r="O9" s="6">
        <f t="shared" si="2"/>
        <v>3.5</v>
      </c>
      <c r="P9" s="6">
        <f t="shared" si="2"/>
        <v>3.5</v>
      </c>
      <c r="Q9" s="6">
        <f t="shared" si="2"/>
        <v>3.5</v>
      </c>
      <c r="R9" s="6">
        <f t="shared" si="2"/>
        <v>3.5</v>
      </c>
      <c r="S9" s="6">
        <f t="shared" si="2"/>
        <v>3.5</v>
      </c>
      <c r="T9" s="52">
        <f t="shared" si="2"/>
        <v>4</v>
      </c>
    </row>
    <row r="10" spans="1:20" x14ac:dyDescent="0.2">
      <c r="A10" s="137"/>
      <c r="B10" s="139"/>
      <c r="C10" s="52">
        <f t="shared" si="3"/>
        <v>3.25</v>
      </c>
      <c r="D10" s="55">
        <f t="shared" si="1"/>
        <v>3.5</v>
      </c>
      <c r="E10" s="6">
        <f t="shared" si="1"/>
        <v>3.5</v>
      </c>
      <c r="F10" s="6">
        <f t="shared" si="1"/>
        <v>3.5</v>
      </c>
      <c r="G10" s="6">
        <f t="shared" si="1"/>
        <v>3.5</v>
      </c>
      <c r="H10" s="6">
        <f t="shared" si="1"/>
        <v>3.5</v>
      </c>
      <c r="I10" s="6">
        <f t="shared" si="1"/>
        <v>3.5</v>
      </c>
      <c r="J10" s="6">
        <f t="shared" si="1"/>
        <v>3.5</v>
      </c>
      <c r="K10" s="6">
        <f t="shared" si="1"/>
        <v>3.5</v>
      </c>
      <c r="L10" s="6">
        <f t="shared" si="1"/>
        <v>3.5</v>
      </c>
      <c r="M10" s="6">
        <f t="shared" si="1"/>
        <v>3.5</v>
      </c>
      <c r="N10" s="6">
        <f t="shared" si="2"/>
        <v>3.5</v>
      </c>
      <c r="O10" s="6">
        <f t="shared" si="2"/>
        <v>3.5</v>
      </c>
      <c r="P10" s="6">
        <f t="shared" si="2"/>
        <v>4</v>
      </c>
      <c r="Q10" s="6">
        <f t="shared" si="2"/>
        <v>4</v>
      </c>
      <c r="R10" s="6">
        <f t="shared" si="2"/>
        <v>4</v>
      </c>
      <c r="S10" s="6">
        <f t="shared" si="2"/>
        <v>4</v>
      </c>
      <c r="T10" s="52">
        <f t="shared" si="2"/>
        <v>4</v>
      </c>
    </row>
    <row r="11" spans="1:20" x14ac:dyDescent="0.2">
      <c r="A11" s="137"/>
      <c r="B11" s="139"/>
      <c r="C11" s="52">
        <f t="shared" si="3"/>
        <v>3.5</v>
      </c>
      <c r="D11" s="55">
        <f t="shared" si="1"/>
        <v>3.5</v>
      </c>
      <c r="E11" s="6">
        <f t="shared" si="1"/>
        <v>3.5</v>
      </c>
      <c r="F11" s="6">
        <f t="shared" si="1"/>
        <v>3.5</v>
      </c>
      <c r="G11" s="6">
        <f t="shared" si="1"/>
        <v>3.5</v>
      </c>
      <c r="H11" s="6">
        <f t="shared" si="1"/>
        <v>3.5</v>
      </c>
      <c r="I11" s="6">
        <f t="shared" si="1"/>
        <v>3.5</v>
      </c>
      <c r="J11" s="6">
        <f t="shared" si="1"/>
        <v>3.5</v>
      </c>
      <c r="K11" s="6">
        <f t="shared" si="1"/>
        <v>4</v>
      </c>
      <c r="L11" s="6">
        <f t="shared" si="1"/>
        <v>4</v>
      </c>
      <c r="M11" s="6">
        <f t="shared" si="1"/>
        <v>4</v>
      </c>
      <c r="N11" s="6">
        <f t="shared" si="2"/>
        <v>4</v>
      </c>
      <c r="O11" s="6">
        <f t="shared" si="2"/>
        <v>4</v>
      </c>
      <c r="P11" s="6">
        <f t="shared" si="2"/>
        <v>4</v>
      </c>
      <c r="Q11" s="6">
        <f t="shared" si="2"/>
        <v>4</v>
      </c>
      <c r="R11" s="6">
        <f t="shared" si="2"/>
        <v>4</v>
      </c>
      <c r="S11" s="6">
        <f t="shared" si="2"/>
        <v>4</v>
      </c>
      <c r="T11" s="52">
        <f t="shared" si="2"/>
        <v>4</v>
      </c>
    </row>
    <row r="12" spans="1:20" x14ac:dyDescent="0.2">
      <c r="A12" s="137"/>
      <c r="B12" s="139"/>
      <c r="C12" s="52">
        <f t="shared" si="3"/>
        <v>3.75</v>
      </c>
      <c r="D12" s="55">
        <f t="shared" si="1"/>
        <v>3.5</v>
      </c>
      <c r="E12" s="6">
        <f t="shared" si="1"/>
        <v>3.5</v>
      </c>
      <c r="F12" s="6">
        <f t="shared" si="1"/>
        <v>4</v>
      </c>
      <c r="G12" s="6">
        <f t="shared" si="1"/>
        <v>4</v>
      </c>
      <c r="H12" s="6">
        <f t="shared" si="1"/>
        <v>4</v>
      </c>
      <c r="I12" s="6">
        <f t="shared" si="1"/>
        <v>4</v>
      </c>
      <c r="J12" s="6">
        <f t="shared" si="1"/>
        <v>4</v>
      </c>
      <c r="K12" s="6">
        <f t="shared" si="1"/>
        <v>4</v>
      </c>
      <c r="L12" s="6">
        <f t="shared" si="1"/>
        <v>4</v>
      </c>
      <c r="M12" s="6">
        <f t="shared" si="1"/>
        <v>4</v>
      </c>
      <c r="N12" s="6">
        <f t="shared" si="2"/>
        <v>4</v>
      </c>
      <c r="O12" s="6">
        <f t="shared" si="2"/>
        <v>4</v>
      </c>
      <c r="P12" s="6">
        <f t="shared" si="2"/>
        <v>4</v>
      </c>
      <c r="Q12" s="6">
        <f t="shared" si="2"/>
        <v>4</v>
      </c>
      <c r="R12" s="6">
        <f t="shared" si="2"/>
        <v>4</v>
      </c>
      <c r="S12" s="6">
        <f t="shared" si="2"/>
        <v>4</v>
      </c>
      <c r="T12" s="52">
        <f t="shared" si="2"/>
        <v>4.5</v>
      </c>
    </row>
    <row r="13" spans="1:20" x14ac:dyDescent="0.2">
      <c r="A13" s="137"/>
      <c r="B13" s="139"/>
      <c r="C13" s="52">
        <f t="shared" si="3"/>
        <v>4</v>
      </c>
      <c r="D13" s="55">
        <f t="shared" si="1"/>
        <v>4</v>
      </c>
      <c r="E13" s="6">
        <f t="shared" si="1"/>
        <v>4</v>
      </c>
      <c r="F13" s="6">
        <f t="shared" si="1"/>
        <v>4</v>
      </c>
      <c r="G13" s="6">
        <f t="shared" si="1"/>
        <v>4</v>
      </c>
      <c r="H13" s="6">
        <f t="shared" si="1"/>
        <v>4</v>
      </c>
      <c r="I13" s="6">
        <f t="shared" si="1"/>
        <v>4</v>
      </c>
      <c r="J13" s="6">
        <f t="shared" si="1"/>
        <v>4</v>
      </c>
      <c r="K13" s="6">
        <f t="shared" si="1"/>
        <v>4</v>
      </c>
      <c r="L13" s="6">
        <f t="shared" si="1"/>
        <v>4</v>
      </c>
      <c r="M13" s="6">
        <f t="shared" si="1"/>
        <v>4</v>
      </c>
      <c r="N13" s="6">
        <f t="shared" si="2"/>
        <v>4</v>
      </c>
      <c r="O13" s="6">
        <f t="shared" si="2"/>
        <v>4.5</v>
      </c>
      <c r="P13" s="6">
        <f t="shared" si="2"/>
        <v>4.5</v>
      </c>
      <c r="Q13" s="6">
        <f t="shared" si="2"/>
        <v>4.5</v>
      </c>
      <c r="R13" s="6">
        <f t="shared" si="2"/>
        <v>4.5</v>
      </c>
      <c r="S13" s="6">
        <f t="shared" si="2"/>
        <v>4.5</v>
      </c>
      <c r="T13" s="52">
        <f t="shared" si="2"/>
        <v>4.5</v>
      </c>
    </row>
    <row r="14" spans="1:20" x14ac:dyDescent="0.2">
      <c r="A14" s="137"/>
      <c r="B14" s="139"/>
      <c r="C14" s="52">
        <f t="shared" si="3"/>
        <v>4.25</v>
      </c>
      <c r="D14" s="55">
        <f t="shared" si="1"/>
        <v>4</v>
      </c>
      <c r="E14" s="6">
        <f t="shared" si="1"/>
        <v>4</v>
      </c>
      <c r="F14" s="6">
        <f t="shared" si="1"/>
        <v>4</v>
      </c>
      <c r="G14" s="6">
        <f t="shared" si="1"/>
        <v>4</v>
      </c>
      <c r="H14" s="6">
        <f t="shared" si="1"/>
        <v>4</v>
      </c>
      <c r="I14" s="6">
        <f t="shared" si="1"/>
        <v>4</v>
      </c>
      <c r="J14" s="6">
        <f t="shared" si="1"/>
        <v>4.5</v>
      </c>
      <c r="K14" s="6">
        <f t="shared" si="1"/>
        <v>4.5</v>
      </c>
      <c r="L14" s="6">
        <f t="shared" si="1"/>
        <v>4.5</v>
      </c>
      <c r="M14" s="6">
        <f t="shared" si="1"/>
        <v>4.5</v>
      </c>
      <c r="N14" s="6">
        <f t="shared" si="2"/>
        <v>4.5</v>
      </c>
      <c r="O14" s="6">
        <f t="shared" si="2"/>
        <v>4.5</v>
      </c>
      <c r="P14" s="6">
        <f t="shared" si="2"/>
        <v>4.5</v>
      </c>
      <c r="Q14" s="6">
        <f t="shared" si="2"/>
        <v>4.5</v>
      </c>
      <c r="R14" s="6">
        <f t="shared" si="2"/>
        <v>4.5</v>
      </c>
      <c r="S14" s="6">
        <f t="shared" si="2"/>
        <v>4.5</v>
      </c>
      <c r="T14" s="52">
        <f t="shared" si="2"/>
        <v>4.5</v>
      </c>
    </row>
    <row r="15" spans="1:20" x14ac:dyDescent="0.2">
      <c r="A15" s="137"/>
      <c r="B15" s="139"/>
      <c r="C15" s="52">
        <f t="shared" si="3"/>
        <v>4.5</v>
      </c>
      <c r="D15" s="55">
        <f t="shared" ref="D15:M21" si="4">MROUND($F$1*$I$1+$F$3*D$4+$B$5*$C15,0.5)</f>
        <v>4</v>
      </c>
      <c r="E15" s="6">
        <f t="shared" si="4"/>
        <v>4</v>
      </c>
      <c r="F15" s="6">
        <f t="shared" si="4"/>
        <v>4.5</v>
      </c>
      <c r="G15" s="6">
        <f t="shared" si="4"/>
        <v>4.5</v>
      </c>
      <c r="H15" s="6">
        <f t="shared" si="4"/>
        <v>4.5</v>
      </c>
      <c r="I15" s="6">
        <f t="shared" si="4"/>
        <v>4.5</v>
      </c>
      <c r="J15" s="6">
        <f t="shared" si="4"/>
        <v>4.5</v>
      </c>
      <c r="K15" s="6">
        <f t="shared" si="4"/>
        <v>4.5</v>
      </c>
      <c r="L15" s="6">
        <f t="shared" si="4"/>
        <v>4.5</v>
      </c>
      <c r="M15" s="6">
        <f t="shared" si="4"/>
        <v>4.5</v>
      </c>
      <c r="N15" s="6">
        <f t="shared" ref="N15:T21" si="5">MROUND($F$1*$I$1+$F$3*N$4+$B$5*$C15,0.5)</f>
        <v>4.5</v>
      </c>
      <c r="O15" s="6">
        <f t="shared" si="5"/>
        <v>4.5</v>
      </c>
      <c r="P15" s="6">
        <f t="shared" si="5"/>
        <v>4.5</v>
      </c>
      <c r="Q15" s="6">
        <f t="shared" si="5"/>
        <v>4.5</v>
      </c>
      <c r="R15" s="6">
        <f t="shared" si="5"/>
        <v>4.5</v>
      </c>
      <c r="S15" s="6">
        <f t="shared" si="5"/>
        <v>5</v>
      </c>
      <c r="T15" s="52">
        <f t="shared" si="5"/>
        <v>5</v>
      </c>
    </row>
    <row r="16" spans="1:20" x14ac:dyDescent="0.2">
      <c r="A16" s="137"/>
      <c r="B16" s="139"/>
      <c r="C16" s="52">
        <f t="shared" si="3"/>
        <v>4.75</v>
      </c>
      <c r="D16" s="55">
        <f t="shared" si="4"/>
        <v>4.5</v>
      </c>
      <c r="E16" s="6">
        <f t="shared" si="4"/>
        <v>4.5</v>
      </c>
      <c r="F16" s="6">
        <f t="shared" si="4"/>
        <v>4.5</v>
      </c>
      <c r="G16" s="6">
        <f t="shared" si="4"/>
        <v>4.5</v>
      </c>
      <c r="H16" s="6">
        <f t="shared" si="4"/>
        <v>4.5</v>
      </c>
      <c r="I16" s="6">
        <f t="shared" si="4"/>
        <v>4.5</v>
      </c>
      <c r="J16" s="6">
        <f t="shared" si="4"/>
        <v>4.5</v>
      </c>
      <c r="K16" s="6">
        <f t="shared" si="4"/>
        <v>4.5</v>
      </c>
      <c r="L16" s="6">
        <f t="shared" si="4"/>
        <v>4.5</v>
      </c>
      <c r="M16" s="6">
        <f t="shared" si="4"/>
        <v>4.5</v>
      </c>
      <c r="N16" s="6">
        <f t="shared" si="5"/>
        <v>5</v>
      </c>
      <c r="O16" s="6">
        <f t="shared" si="5"/>
        <v>5</v>
      </c>
      <c r="P16" s="6">
        <f t="shared" si="5"/>
        <v>5</v>
      </c>
      <c r="Q16" s="6">
        <f t="shared" si="5"/>
        <v>5</v>
      </c>
      <c r="R16" s="6">
        <f t="shared" si="5"/>
        <v>5</v>
      </c>
      <c r="S16" s="6">
        <f t="shared" si="5"/>
        <v>5</v>
      </c>
      <c r="T16" s="52">
        <f t="shared" si="5"/>
        <v>5</v>
      </c>
    </row>
    <row r="17" spans="1:20" x14ac:dyDescent="0.2">
      <c r="A17" s="137"/>
      <c r="B17" s="139"/>
      <c r="C17" s="52">
        <f t="shared" si="3"/>
        <v>5</v>
      </c>
      <c r="D17" s="55">
        <f t="shared" si="4"/>
        <v>4.5</v>
      </c>
      <c r="E17" s="6">
        <f t="shared" si="4"/>
        <v>4.5</v>
      </c>
      <c r="F17" s="6">
        <f t="shared" si="4"/>
        <v>4.5</v>
      </c>
      <c r="G17" s="6">
        <f t="shared" si="4"/>
        <v>4.5</v>
      </c>
      <c r="H17" s="6">
        <f t="shared" si="4"/>
        <v>4.5</v>
      </c>
      <c r="I17" s="6">
        <f t="shared" si="4"/>
        <v>4.5</v>
      </c>
      <c r="J17" s="6">
        <f t="shared" si="4"/>
        <v>5</v>
      </c>
      <c r="K17" s="6">
        <f t="shared" si="4"/>
        <v>5</v>
      </c>
      <c r="L17" s="6">
        <f t="shared" si="4"/>
        <v>5</v>
      </c>
      <c r="M17" s="6">
        <f t="shared" si="4"/>
        <v>5</v>
      </c>
      <c r="N17" s="6">
        <f t="shared" si="5"/>
        <v>5</v>
      </c>
      <c r="O17" s="6">
        <f t="shared" si="5"/>
        <v>5</v>
      </c>
      <c r="P17" s="6">
        <f t="shared" si="5"/>
        <v>5</v>
      </c>
      <c r="Q17" s="6">
        <f t="shared" si="5"/>
        <v>5</v>
      </c>
      <c r="R17" s="6">
        <f t="shared" si="5"/>
        <v>5</v>
      </c>
      <c r="S17" s="6">
        <f t="shared" si="5"/>
        <v>5</v>
      </c>
      <c r="T17" s="52">
        <f t="shared" si="5"/>
        <v>5</v>
      </c>
    </row>
    <row r="18" spans="1:20" x14ac:dyDescent="0.2">
      <c r="A18" s="137"/>
      <c r="B18" s="139"/>
      <c r="C18" s="52">
        <f t="shared" si="3"/>
        <v>5.25</v>
      </c>
      <c r="D18" s="55">
        <f t="shared" si="4"/>
        <v>4.5</v>
      </c>
      <c r="E18" s="6">
        <f t="shared" si="4"/>
        <v>5</v>
      </c>
      <c r="F18" s="6">
        <f t="shared" si="4"/>
        <v>5</v>
      </c>
      <c r="G18" s="6">
        <f t="shared" si="4"/>
        <v>5</v>
      </c>
      <c r="H18" s="6">
        <f t="shared" si="4"/>
        <v>5</v>
      </c>
      <c r="I18" s="6">
        <f t="shared" si="4"/>
        <v>5</v>
      </c>
      <c r="J18" s="6">
        <f t="shared" si="4"/>
        <v>5</v>
      </c>
      <c r="K18" s="6">
        <f t="shared" si="4"/>
        <v>5</v>
      </c>
      <c r="L18" s="6">
        <f t="shared" si="4"/>
        <v>5</v>
      </c>
      <c r="M18" s="6">
        <f t="shared" si="4"/>
        <v>5</v>
      </c>
      <c r="N18" s="6">
        <f t="shared" si="5"/>
        <v>5</v>
      </c>
      <c r="O18" s="6">
        <f t="shared" si="5"/>
        <v>5</v>
      </c>
      <c r="P18" s="6">
        <f t="shared" si="5"/>
        <v>5</v>
      </c>
      <c r="Q18" s="6">
        <f t="shared" si="5"/>
        <v>5</v>
      </c>
      <c r="R18" s="6">
        <f t="shared" si="5"/>
        <v>5.5</v>
      </c>
      <c r="S18" s="6">
        <f t="shared" si="5"/>
        <v>5.5</v>
      </c>
      <c r="T18" s="52">
        <f t="shared" si="5"/>
        <v>5.5</v>
      </c>
    </row>
    <row r="19" spans="1:20" x14ac:dyDescent="0.2">
      <c r="A19" s="137"/>
      <c r="B19" s="139"/>
      <c r="C19" s="52">
        <f>C18+0.25</f>
        <v>5.5</v>
      </c>
      <c r="D19" s="55">
        <f t="shared" si="4"/>
        <v>5</v>
      </c>
      <c r="E19" s="6">
        <f t="shared" si="4"/>
        <v>5</v>
      </c>
      <c r="F19" s="6">
        <f t="shared" si="4"/>
        <v>5</v>
      </c>
      <c r="G19" s="6">
        <f t="shared" si="4"/>
        <v>5</v>
      </c>
      <c r="H19" s="6">
        <f t="shared" si="4"/>
        <v>5</v>
      </c>
      <c r="I19" s="6">
        <f t="shared" si="4"/>
        <v>5</v>
      </c>
      <c r="J19" s="6">
        <f t="shared" si="4"/>
        <v>5</v>
      </c>
      <c r="K19" s="6">
        <f t="shared" si="4"/>
        <v>5</v>
      </c>
      <c r="L19" s="6">
        <f t="shared" si="4"/>
        <v>5</v>
      </c>
      <c r="M19" s="6">
        <f t="shared" si="4"/>
        <v>5</v>
      </c>
      <c r="N19" s="6">
        <f t="shared" si="5"/>
        <v>5.5</v>
      </c>
      <c r="O19" s="6">
        <f t="shared" si="5"/>
        <v>5.5</v>
      </c>
      <c r="P19" s="6">
        <f t="shared" si="5"/>
        <v>5.5</v>
      </c>
      <c r="Q19" s="6">
        <f t="shared" si="5"/>
        <v>5.5</v>
      </c>
      <c r="R19" s="6">
        <f t="shared" si="5"/>
        <v>5.5</v>
      </c>
      <c r="S19" s="6">
        <f t="shared" si="5"/>
        <v>5.5</v>
      </c>
      <c r="T19" s="52">
        <f t="shared" si="5"/>
        <v>5.5</v>
      </c>
    </row>
    <row r="20" spans="1:20" x14ac:dyDescent="0.2">
      <c r="A20" s="137"/>
      <c r="B20" s="139"/>
      <c r="C20" s="52">
        <f t="shared" si="3"/>
        <v>5.75</v>
      </c>
      <c r="D20" s="55">
        <f t="shared" si="4"/>
        <v>5</v>
      </c>
      <c r="E20" s="6">
        <f t="shared" si="4"/>
        <v>5</v>
      </c>
      <c r="F20" s="6">
        <f t="shared" si="4"/>
        <v>5</v>
      </c>
      <c r="G20" s="6">
        <f t="shared" si="4"/>
        <v>5</v>
      </c>
      <c r="H20" s="6">
        <f t="shared" si="4"/>
        <v>5</v>
      </c>
      <c r="I20" s="6">
        <f t="shared" si="4"/>
        <v>5.5</v>
      </c>
      <c r="J20" s="6">
        <f t="shared" si="4"/>
        <v>5.5</v>
      </c>
      <c r="K20" s="6">
        <f t="shared" si="4"/>
        <v>5.5</v>
      </c>
      <c r="L20" s="6">
        <f t="shared" si="4"/>
        <v>5.5</v>
      </c>
      <c r="M20" s="6">
        <f t="shared" si="4"/>
        <v>5.5</v>
      </c>
      <c r="N20" s="6">
        <f t="shared" si="5"/>
        <v>5.5</v>
      </c>
      <c r="O20" s="6">
        <f t="shared" si="5"/>
        <v>5.5</v>
      </c>
      <c r="P20" s="6">
        <f t="shared" si="5"/>
        <v>5.5</v>
      </c>
      <c r="Q20" s="6">
        <f t="shared" si="5"/>
        <v>5.5</v>
      </c>
      <c r="R20" s="6">
        <f t="shared" si="5"/>
        <v>5.5</v>
      </c>
      <c r="S20" s="6">
        <f t="shared" si="5"/>
        <v>5.5</v>
      </c>
      <c r="T20" s="52">
        <f t="shared" si="5"/>
        <v>5.5</v>
      </c>
    </row>
    <row r="21" spans="1:20" ht="13.5" thickBot="1" x14ac:dyDescent="0.25">
      <c r="A21" s="138"/>
      <c r="B21" s="140"/>
      <c r="C21" s="49">
        <f t="shared" si="3"/>
        <v>6</v>
      </c>
      <c r="D21" s="47">
        <f t="shared" si="4"/>
        <v>5.5</v>
      </c>
      <c r="E21" s="48">
        <f t="shared" si="4"/>
        <v>5.5</v>
      </c>
      <c r="F21" s="48">
        <f t="shared" si="4"/>
        <v>5.5</v>
      </c>
      <c r="G21" s="48">
        <f t="shared" si="4"/>
        <v>5.5</v>
      </c>
      <c r="H21" s="48">
        <f t="shared" si="4"/>
        <v>5.5</v>
      </c>
      <c r="I21" s="48">
        <f t="shared" si="4"/>
        <v>5.5</v>
      </c>
      <c r="J21" s="48">
        <f t="shared" si="4"/>
        <v>5.5</v>
      </c>
      <c r="K21" s="48">
        <f t="shared" si="4"/>
        <v>5.5</v>
      </c>
      <c r="L21" s="48">
        <f t="shared" si="4"/>
        <v>5.5</v>
      </c>
      <c r="M21" s="48">
        <f t="shared" si="4"/>
        <v>5.5</v>
      </c>
      <c r="N21" s="48">
        <f t="shared" si="5"/>
        <v>5.5</v>
      </c>
      <c r="O21" s="48">
        <f t="shared" si="5"/>
        <v>5.5</v>
      </c>
      <c r="P21" s="48">
        <f t="shared" si="5"/>
        <v>5.5</v>
      </c>
      <c r="Q21" s="48">
        <f t="shared" si="5"/>
        <v>5.5</v>
      </c>
      <c r="R21" s="48">
        <f t="shared" si="5"/>
        <v>6</v>
      </c>
      <c r="S21" s="48">
        <f t="shared" si="5"/>
        <v>6</v>
      </c>
      <c r="T21" s="49">
        <f t="shared" si="5"/>
        <v>6</v>
      </c>
    </row>
    <row r="23" spans="1:20" ht="13.5" thickBot="1" x14ac:dyDescent="0.25">
      <c r="A23" s="142" t="s">
        <v>91</v>
      </c>
      <c r="B23" s="142"/>
      <c r="C23" s="142"/>
      <c r="D23" s="141" t="s">
        <v>81</v>
      </c>
      <c r="E23" s="141"/>
      <c r="F23" s="101">
        <v>5</v>
      </c>
      <c r="G23" s="141" t="s">
        <v>82</v>
      </c>
      <c r="H23" s="141"/>
      <c r="I23" s="102">
        <v>0.15</v>
      </c>
    </row>
    <row r="24" spans="1:20" x14ac:dyDescent="0.2">
      <c r="D24" s="144" t="s">
        <v>4</v>
      </c>
      <c r="E24" s="145"/>
      <c r="F24" s="145"/>
      <c r="G24" s="145"/>
      <c r="H24" s="145"/>
      <c r="I24" s="145"/>
      <c r="J24" s="145"/>
      <c r="K24" s="145"/>
      <c r="L24" s="145"/>
      <c r="M24" s="145"/>
      <c r="N24" s="145"/>
      <c r="O24" s="145"/>
      <c r="P24" s="145"/>
      <c r="Q24" s="145"/>
      <c r="R24" s="145"/>
      <c r="S24" s="145"/>
      <c r="T24" s="146"/>
    </row>
    <row r="25" spans="1:20" x14ac:dyDescent="0.2">
      <c r="D25" s="46" t="s">
        <v>82</v>
      </c>
      <c r="E25" s="14"/>
      <c r="F25" s="57">
        <v>0.15</v>
      </c>
      <c r="G25" s="104"/>
      <c r="H25" s="104"/>
      <c r="I25" s="104"/>
      <c r="J25" s="104"/>
      <c r="K25" s="104"/>
      <c r="L25" s="104"/>
      <c r="M25" s="104"/>
      <c r="N25" s="104"/>
      <c r="O25" s="104"/>
      <c r="P25" s="104"/>
      <c r="Q25" s="104"/>
      <c r="R25" s="104"/>
      <c r="S25" s="104"/>
      <c r="T25" s="143"/>
    </row>
    <row r="26" spans="1:20" ht="13.5" thickBot="1" x14ac:dyDescent="0.25">
      <c r="D26" s="47">
        <v>2</v>
      </c>
      <c r="E26" s="48">
        <f>D26+0.25</f>
        <v>2.25</v>
      </c>
      <c r="F26" s="48">
        <f t="shared" ref="F26:T26" si="6">E26+0.25</f>
        <v>2.5</v>
      </c>
      <c r="G26" s="48">
        <f t="shared" si="6"/>
        <v>2.75</v>
      </c>
      <c r="H26" s="48">
        <f t="shared" si="6"/>
        <v>3</v>
      </c>
      <c r="I26" s="48">
        <f t="shared" si="6"/>
        <v>3.25</v>
      </c>
      <c r="J26" s="48">
        <f t="shared" si="6"/>
        <v>3.5</v>
      </c>
      <c r="K26" s="48">
        <f t="shared" si="6"/>
        <v>3.75</v>
      </c>
      <c r="L26" s="48">
        <f t="shared" si="6"/>
        <v>4</v>
      </c>
      <c r="M26" s="48">
        <f t="shared" si="6"/>
        <v>4.25</v>
      </c>
      <c r="N26" s="48">
        <f t="shared" si="6"/>
        <v>4.5</v>
      </c>
      <c r="O26" s="48">
        <f t="shared" si="6"/>
        <v>4.75</v>
      </c>
      <c r="P26" s="48">
        <f t="shared" si="6"/>
        <v>5</v>
      </c>
      <c r="Q26" s="48">
        <f t="shared" si="6"/>
        <v>5.25</v>
      </c>
      <c r="R26" s="48">
        <f t="shared" si="6"/>
        <v>5.5</v>
      </c>
      <c r="S26" s="48">
        <f t="shared" si="6"/>
        <v>5.75</v>
      </c>
      <c r="T26" s="49">
        <f t="shared" si="6"/>
        <v>6</v>
      </c>
    </row>
    <row r="27" spans="1:20" x14ac:dyDescent="0.2">
      <c r="A27" s="136" t="s">
        <v>83</v>
      </c>
      <c r="B27" s="50">
        <f>1-I23-F25</f>
        <v>0.7</v>
      </c>
      <c r="C27" s="51">
        <v>2</v>
      </c>
      <c r="D27" s="53">
        <f t="shared" ref="D27:M36" si="7">MROUND($F$23*$I$23+$F$25*D$26+$B$27*$C27,0.5)</f>
        <v>2.5</v>
      </c>
      <c r="E27" s="54">
        <f t="shared" si="7"/>
        <v>2.5</v>
      </c>
      <c r="F27" s="54">
        <f t="shared" si="7"/>
        <v>2.5</v>
      </c>
      <c r="G27" s="54">
        <f t="shared" si="7"/>
        <v>2.5</v>
      </c>
      <c r="H27" s="54">
        <f t="shared" si="7"/>
        <v>2.5</v>
      </c>
      <c r="I27" s="54">
        <f t="shared" si="7"/>
        <v>2.5</v>
      </c>
      <c r="J27" s="54">
        <f t="shared" si="7"/>
        <v>2.5</v>
      </c>
      <c r="K27" s="54">
        <f t="shared" si="7"/>
        <v>2.5</v>
      </c>
      <c r="L27" s="54">
        <f t="shared" si="7"/>
        <v>3</v>
      </c>
      <c r="M27" s="54">
        <f t="shared" si="7"/>
        <v>3</v>
      </c>
      <c r="N27" s="54">
        <f t="shared" ref="N27:T36" si="8">MROUND($F$23*$I$23+$F$25*N$26+$B$27*$C27,0.5)</f>
        <v>3</v>
      </c>
      <c r="O27" s="54">
        <f t="shared" si="8"/>
        <v>3</v>
      </c>
      <c r="P27" s="54">
        <f t="shared" si="8"/>
        <v>3</v>
      </c>
      <c r="Q27" s="54">
        <f t="shared" si="8"/>
        <v>3</v>
      </c>
      <c r="R27" s="54">
        <f t="shared" si="8"/>
        <v>3</v>
      </c>
      <c r="S27" s="54">
        <f t="shared" si="8"/>
        <v>3</v>
      </c>
      <c r="T27" s="51">
        <f t="shared" si="8"/>
        <v>3</v>
      </c>
    </row>
    <row r="28" spans="1:20" x14ac:dyDescent="0.2">
      <c r="A28" s="137"/>
      <c r="B28" s="139" t="s">
        <v>82</v>
      </c>
      <c r="C28" s="52">
        <f>C27+0.25</f>
        <v>2.25</v>
      </c>
      <c r="D28" s="55">
        <f t="shared" si="7"/>
        <v>2.5</v>
      </c>
      <c r="E28" s="6">
        <f t="shared" si="7"/>
        <v>2.5</v>
      </c>
      <c r="F28" s="6">
        <f t="shared" si="7"/>
        <v>2.5</v>
      </c>
      <c r="G28" s="6">
        <f t="shared" si="7"/>
        <v>2.5</v>
      </c>
      <c r="H28" s="6">
        <f t="shared" si="7"/>
        <v>3</v>
      </c>
      <c r="I28" s="6">
        <f t="shared" si="7"/>
        <v>3</v>
      </c>
      <c r="J28" s="6">
        <f t="shared" si="7"/>
        <v>3</v>
      </c>
      <c r="K28" s="6">
        <f t="shared" si="7"/>
        <v>3</v>
      </c>
      <c r="L28" s="6">
        <f t="shared" si="7"/>
        <v>3</v>
      </c>
      <c r="M28" s="6">
        <f t="shared" si="7"/>
        <v>3</v>
      </c>
      <c r="N28" s="6">
        <f t="shared" si="8"/>
        <v>3</v>
      </c>
      <c r="O28" s="6">
        <f t="shared" si="8"/>
        <v>3</v>
      </c>
      <c r="P28" s="6">
        <f t="shared" si="8"/>
        <v>3</v>
      </c>
      <c r="Q28" s="6">
        <f t="shared" si="8"/>
        <v>3</v>
      </c>
      <c r="R28" s="6">
        <f t="shared" si="8"/>
        <v>3</v>
      </c>
      <c r="S28" s="6">
        <f t="shared" si="8"/>
        <v>3</v>
      </c>
      <c r="T28" s="52">
        <f t="shared" si="8"/>
        <v>3</v>
      </c>
    </row>
    <row r="29" spans="1:20" x14ac:dyDescent="0.2">
      <c r="A29" s="137"/>
      <c r="B29" s="139"/>
      <c r="C29" s="52">
        <f t="shared" ref="C29:C40" si="9">C28+0.25</f>
        <v>2.5</v>
      </c>
      <c r="D29" s="55">
        <f t="shared" si="7"/>
        <v>3</v>
      </c>
      <c r="E29" s="6">
        <f t="shared" si="7"/>
        <v>3</v>
      </c>
      <c r="F29" s="6">
        <f t="shared" si="7"/>
        <v>3</v>
      </c>
      <c r="G29" s="6">
        <f t="shared" si="7"/>
        <v>3</v>
      </c>
      <c r="H29" s="6">
        <f t="shared" si="7"/>
        <v>3</v>
      </c>
      <c r="I29" s="6">
        <f t="shared" si="7"/>
        <v>3</v>
      </c>
      <c r="J29" s="6">
        <f t="shared" si="7"/>
        <v>3</v>
      </c>
      <c r="K29" s="6">
        <f t="shared" si="7"/>
        <v>3</v>
      </c>
      <c r="L29" s="6">
        <f t="shared" si="7"/>
        <v>3</v>
      </c>
      <c r="M29" s="6">
        <f t="shared" si="7"/>
        <v>3</v>
      </c>
      <c r="N29" s="6">
        <f t="shared" si="8"/>
        <v>3</v>
      </c>
      <c r="O29" s="6">
        <f t="shared" si="8"/>
        <v>3</v>
      </c>
      <c r="P29" s="6">
        <f t="shared" si="8"/>
        <v>3.5</v>
      </c>
      <c r="Q29" s="6">
        <f t="shared" si="8"/>
        <v>3.5</v>
      </c>
      <c r="R29" s="6">
        <f t="shared" si="8"/>
        <v>3.5</v>
      </c>
      <c r="S29" s="6">
        <f t="shared" si="8"/>
        <v>3.5</v>
      </c>
      <c r="T29" s="52">
        <f t="shared" si="8"/>
        <v>3.5</v>
      </c>
    </row>
    <row r="30" spans="1:20" x14ac:dyDescent="0.2">
      <c r="A30" s="137"/>
      <c r="B30" s="139"/>
      <c r="C30" s="52">
        <f t="shared" si="9"/>
        <v>2.75</v>
      </c>
      <c r="D30" s="55">
        <f t="shared" si="7"/>
        <v>3</v>
      </c>
      <c r="E30" s="6">
        <f t="shared" si="7"/>
        <v>3</v>
      </c>
      <c r="F30" s="6">
        <f t="shared" si="7"/>
        <v>3</v>
      </c>
      <c r="G30" s="6">
        <f t="shared" si="7"/>
        <v>3</v>
      </c>
      <c r="H30" s="6">
        <f t="shared" si="7"/>
        <v>3</v>
      </c>
      <c r="I30" s="6">
        <f t="shared" si="7"/>
        <v>3</v>
      </c>
      <c r="J30" s="6">
        <f t="shared" si="7"/>
        <v>3</v>
      </c>
      <c r="K30" s="6">
        <f t="shared" si="7"/>
        <v>3</v>
      </c>
      <c r="L30" s="6">
        <f t="shared" si="7"/>
        <v>3.5</v>
      </c>
      <c r="M30" s="6">
        <f t="shared" si="7"/>
        <v>3.5</v>
      </c>
      <c r="N30" s="6">
        <f t="shared" si="8"/>
        <v>3.5</v>
      </c>
      <c r="O30" s="6">
        <f t="shared" si="8"/>
        <v>3.5</v>
      </c>
      <c r="P30" s="6">
        <f t="shared" si="8"/>
        <v>3.5</v>
      </c>
      <c r="Q30" s="6">
        <f t="shared" si="8"/>
        <v>3.5</v>
      </c>
      <c r="R30" s="6">
        <f t="shared" si="8"/>
        <v>3.5</v>
      </c>
      <c r="S30" s="6">
        <f t="shared" si="8"/>
        <v>3.5</v>
      </c>
      <c r="T30" s="52">
        <f t="shared" si="8"/>
        <v>3.5</v>
      </c>
    </row>
    <row r="31" spans="1:20" x14ac:dyDescent="0.2">
      <c r="A31" s="137"/>
      <c r="B31" s="139"/>
      <c r="C31" s="52">
        <f t="shared" si="9"/>
        <v>3</v>
      </c>
      <c r="D31" s="55">
        <f t="shared" si="7"/>
        <v>3</v>
      </c>
      <c r="E31" s="6">
        <f t="shared" si="7"/>
        <v>3</v>
      </c>
      <c r="F31" s="6">
        <f t="shared" si="7"/>
        <v>3</v>
      </c>
      <c r="G31" s="6">
        <f t="shared" si="7"/>
        <v>3.5</v>
      </c>
      <c r="H31" s="6">
        <f t="shared" si="7"/>
        <v>3.5</v>
      </c>
      <c r="I31" s="6">
        <f t="shared" si="7"/>
        <v>3.5</v>
      </c>
      <c r="J31" s="6">
        <f t="shared" si="7"/>
        <v>3.5</v>
      </c>
      <c r="K31" s="6">
        <f t="shared" si="7"/>
        <v>3.5</v>
      </c>
      <c r="L31" s="6">
        <f t="shared" si="7"/>
        <v>3.5</v>
      </c>
      <c r="M31" s="6">
        <f t="shared" si="7"/>
        <v>3.5</v>
      </c>
      <c r="N31" s="6">
        <f t="shared" si="8"/>
        <v>3.5</v>
      </c>
      <c r="O31" s="6">
        <f t="shared" si="8"/>
        <v>3.5</v>
      </c>
      <c r="P31" s="6">
        <f t="shared" si="8"/>
        <v>3.5</v>
      </c>
      <c r="Q31" s="6">
        <f t="shared" si="8"/>
        <v>3.5</v>
      </c>
      <c r="R31" s="6">
        <f t="shared" si="8"/>
        <v>3.5</v>
      </c>
      <c r="S31" s="6">
        <f t="shared" si="8"/>
        <v>3.5</v>
      </c>
      <c r="T31" s="52">
        <f t="shared" si="8"/>
        <v>4</v>
      </c>
    </row>
    <row r="32" spans="1:20" x14ac:dyDescent="0.2">
      <c r="A32" s="137"/>
      <c r="B32" s="139"/>
      <c r="C32" s="52">
        <f t="shared" si="9"/>
        <v>3.25</v>
      </c>
      <c r="D32" s="55">
        <f t="shared" si="7"/>
        <v>3.5</v>
      </c>
      <c r="E32" s="6">
        <f t="shared" si="7"/>
        <v>3.5</v>
      </c>
      <c r="F32" s="6">
        <f t="shared" si="7"/>
        <v>3.5</v>
      </c>
      <c r="G32" s="6">
        <f t="shared" si="7"/>
        <v>3.5</v>
      </c>
      <c r="H32" s="6">
        <f t="shared" si="7"/>
        <v>3.5</v>
      </c>
      <c r="I32" s="6">
        <f t="shared" si="7"/>
        <v>3.5</v>
      </c>
      <c r="J32" s="6">
        <f t="shared" si="7"/>
        <v>3.5</v>
      </c>
      <c r="K32" s="6">
        <f t="shared" si="7"/>
        <v>3.5</v>
      </c>
      <c r="L32" s="6">
        <f t="shared" si="7"/>
        <v>3.5</v>
      </c>
      <c r="M32" s="6">
        <f t="shared" si="7"/>
        <v>3.5</v>
      </c>
      <c r="N32" s="6">
        <f t="shared" si="8"/>
        <v>3.5</v>
      </c>
      <c r="O32" s="6">
        <f t="shared" si="8"/>
        <v>3.5</v>
      </c>
      <c r="P32" s="6">
        <f t="shared" si="8"/>
        <v>4</v>
      </c>
      <c r="Q32" s="6">
        <f t="shared" si="8"/>
        <v>4</v>
      </c>
      <c r="R32" s="6">
        <f t="shared" si="8"/>
        <v>4</v>
      </c>
      <c r="S32" s="6">
        <f t="shared" si="8"/>
        <v>4</v>
      </c>
      <c r="T32" s="52">
        <f t="shared" si="8"/>
        <v>4</v>
      </c>
    </row>
    <row r="33" spans="1:20" x14ac:dyDescent="0.2">
      <c r="A33" s="137"/>
      <c r="B33" s="139"/>
      <c r="C33" s="52">
        <f t="shared" si="9"/>
        <v>3.5</v>
      </c>
      <c r="D33" s="55">
        <f t="shared" si="7"/>
        <v>3.5</v>
      </c>
      <c r="E33" s="6">
        <f t="shared" si="7"/>
        <v>3.5</v>
      </c>
      <c r="F33" s="6">
        <f t="shared" si="7"/>
        <v>3.5</v>
      </c>
      <c r="G33" s="6">
        <f t="shared" si="7"/>
        <v>3.5</v>
      </c>
      <c r="H33" s="6">
        <f t="shared" si="7"/>
        <v>3.5</v>
      </c>
      <c r="I33" s="6">
        <f t="shared" si="7"/>
        <v>3.5</v>
      </c>
      <c r="J33" s="6">
        <f t="shared" si="7"/>
        <v>3.5</v>
      </c>
      <c r="K33" s="6">
        <f t="shared" si="7"/>
        <v>4</v>
      </c>
      <c r="L33" s="6">
        <f t="shared" si="7"/>
        <v>4</v>
      </c>
      <c r="M33" s="6">
        <f t="shared" si="7"/>
        <v>4</v>
      </c>
      <c r="N33" s="6">
        <f t="shared" si="8"/>
        <v>4</v>
      </c>
      <c r="O33" s="6">
        <f t="shared" si="8"/>
        <v>4</v>
      </c>
      <c r="P33" s="6">
        <f t="shared" si="8"/>
        <v>4</v>
      </c>
      <c r="Q33" s="6">
        <f t="shared" si="8"/>
        <v>4</v>
      </c>
      <c r="R33" s="6">
        <f t="shared" si="8"/>
        <v>4</v>
      </c>
      <c r="S33" s="6">
        <f t="shared" si="8"/>
        <v>4</v>
      </c>
      <c r="T33" s="52">
        <f t="shared" si="8"/>
        <v>4</v>
      </c>
    </row>
    <row r="34" spans="1:20" x14ac:dyDescent="0.2">
      <c r="A34" s="137"/>
      <c r="B34" s="139"/>
      <c r="C34" s="52">
        <f t="shared" si="9"/>
        <v>3.75</v>
      </c>
      <c r="D34" s="55">
        <f t="shared" si="7"/>
        <v>3.5</v>
      </c>
      <c r="E34" s="6">
        <f t="shared" si="7"/>
        <v>3.5</v>
      </c>
      <c r="F34" s="6">
        <f t="shared" si="7"/>
        <v>4</v>
      </c>
      <c r="G34" s="6">
        <f t="shared" si="7"/>
        <v>4</v>
      </c>
      <c r="H34" s="6">
        <f t="shared" si="7"/>
        <v>4</v>
      </c>
      <c r="I34" s="6">
        <f t="shared" si="7"/>
        <v>4</v>
      </c>
      <c r="J34" s="6">
        <f t="shared" si="7"/>
        <v>4</v>
      </c>
      <c r="K34" s="6">
        <f t="shared" si="7"/>
        <v>4</v>
      </c>
      <c r="L34" s="6">
        <f t="shared" si="7"/>
        <v>4</v>
      </c>
      <c r="M34" s="6">
        <f t="shared" si="7"/>
        <v>4</v>
      </c>
      <c r="N34" s="6">
        <f t="shared" si="8"/>
        <v>4</v>
      </c>
      <c r="O34" s="6">
        <f t="shared" si="8"/>
        <v>4</v>
      </c>
      <c r="P34" s="6">
        <f t="shared" si="8"/>
        <v>4</v>
      </c>
      <c r="Q34" s="6">
        <f t="shared" si="8"/>
        <v>4</v>
      </c>
      <c r="R34" s="6">
        <f t="shared" si="8"/>
        <v>4</v>
      </c>
      <c r="S34" s="6">
        <f t="shared" si="8"/>
        <v>4</v>
      </c>
      <c r="T34" s="52">
        <f t="shared" si="8"/>
        <v>4.5</v>
      </c>
    </row>
    <row r="35" spans="1:20" x14ac:dyDescent="0.2">
      <c r="A35" s="137"/>
      <c r="B35" s="139"/>
      <c r="C35" s="52">
        <f t="shared" si="9"/>
        <v>4</v>
      </c>
      <c r="D35" s="55">
        <f t="shared" si="7"/>
        <v>4</v>
      </c>
      <c r="E35" s="6">
        <f t="shared" si="7"/>
        <v>4</v>
      </c>
      <c r="F35" s="6">
        <f t="shared" si="7"/>
        <v>4</v>
      </c>
      <c r="G35" s="6">
        <f t="shared" si="7"/>
        <v>4</v>
      </c>
      <c r="H35" s="6">
        <f t="shared" si="7"/>
        <v>4</v>
      </c>
      <c r="I35" s="6">
        <f t="shared" si="7"/>
        <v>4</v>
      </c>
      <c r="J35" s="6">
        <f t="shared" si="7"/>
        <v>4</v>
      </c>
      <c r="K35" s="6">
        <f t="shared" si="7"/>
        <v>4</v>
      </c>
      <c r="L35" s="6">
        <f t="shared" si="7"/>
        <v>4</v>
      </c>
      <c r="M35" s="6">
        <f t="shared" si="7"/>
        <v>4</v>
      </c>
      <c r="N35" s="6">
        <f t="shared" si="8"/>
        <v>4</v>
      </c>
      <c r="O35" s="6">
        <f t="shared" si="8"/>
        <v>4.5</v>
      </c>
      <c r="P35" s="6">
        <f t="shared" si="8"/>
        <v>4.5</v>
      </c>
      <c r="Q35" s="6">
        <f t="shared" si="8"/>
        <v>4.5</v>
      </c>
      <c r="R35" s="6">
        <f t="shared" si="8"/>
        <v>4.5</v>
      </c>
      <c r="S35" s="6">
        <f t="shared" si="8"/>
        <v>4.5</v>
      </c>
      <c r="T35" s="52">
        <f t="shared" si="8"/>
        <v>4.5</v>
      </c>
    </row>
    <row r="36" spans="1:20" x14ac:dyDescent="0.2">
      <c r="A36" s="137"/>
      <c r="B36" s="139"/>
      <c r="C36" s="52">
        <f t="shared" si="9"/>
        <v>4.25</v>
      </c>
      <c r="D36" s="55">
        <f t="shared" si="7"/>
        <v>4</v>
      </c>
      <c r="E36" s="6">
        <f t="shared" si="7"/>
        <v>4</v>
      </c>
      <c r="F36" s="6">
        <f t="shared" si="7"/>
        <v>4</v>
      </c>
      <c r="G36" s="6">
        <f t="shared" si="7"/>
        <v>4</v>
      </c>
      <c r="H36" s="6">
        <f t="shared" si="7"/>
        <v>4</v>
      </c>
      <c r="I36" s="6">
        <f t="shared" si="7"/>
        <v>4</v>
      </c>
      <c r="J36" s="6">
        <f t="shared" si="7"/>
        <v>4.5</v>
      </c>
      <c r="K36" s="6">
        <f t="shared" si="7"/>
        <v>4.5</v>
      </c>
      <c r="L36" s="6">
        <f t="shared" si="7"/>
        <v>4.5</v>
      </c>
      <c r="M36" s="6">
        <f t="shared" si="7"/>
        <v>4.5</v>
      </c>
      <c r="N36" s="6">
        <f t="shared" si="8"/>
        <v>4.5</v>
      </c>
      <c r="O36" s="6">
        <f t="shared" si="8"/>
        <v>4.5</v>
      </c>
      <c r="P36" s="6">
        <f t="shared" si="8"/>
        <v>4.5</v>
      </c>
      <c r="Q36" s="6">
        <f t="shared" si="8"/>
        <v>4.5</v>
      </c>
      <c r="R36" s="6">
        <f t="shared" si="8"/>
        <v>4.5</v>
      </c>
      <c r="S36" s="6">
        <f t="shared" si="8"/>
        <v>4.5</v>
      </c>
      <c r="T36" s="52">
        <f t="shared" si="8"/>
        <v>4.5</v>
      </c>
    </row>
    <row r="37" spans="1:20" x14ac:dyDescent="0.2">
      <c r="A37" s="137"/>
      <c r="B37" s="139"/>
      <c r="C37" s="52">
        <f t="shared" si="9"/>
        <v>4.5</v>
      </c>
      <c r="D37" s="55">
        <f t="shared" ref="D37:M43" si="10">MROUND($F$23*$I$23+$F$25*D$26+$B$27*$C37,0.5)</f>
        <v>4</v>
      </c>
      <c r="E37" s="6">
        <f t="shared" si="10"/>
        <v>4</v>
      </c>
      <c r="F37" s="6">
        <f t="shared" si="10"/>
        <v>4.5</v>
      </c>
      <c r="G37" s="6">
        <f t="shared" si="10"/>
        <v>4.5</v>
      </c>
      <c r="H37" s="6">
        <f t="shared" si="10"/>
        <v>4.5</v>
      </c>
      <c r="I37" s="6">
        <f t="shared" si="10"/>
        <v>4.5</v>
      </c>
      <c r="J37" s="6">
        <f t="shared" si="10"/>
        <v>4.5</v>
      </c>
      <c r="K37" s="6">
        <f t="shared" si="10"/>
        <v>4.5</v>
      </c>
      <c r="L37" s="6">
        <f t="shared" si="10"/>
        <v>4.5</v>
      </c>
      <c r="M37" s="6">
        <f t="shared" si="10"/>
        <v>4.5</v>
      </c>
      <c r="N37" s="6">
        <f t="shared" ref="N37:T43" si="11">MROUND($F$23*$I$23+$F$25*N$26+$B$27*$C37,0.5)</f>
        <v>4.5</v>
      </c>
      <c r="O37" s="6">
        <f t="shared" si="11"/>
        <v>4.5</v>
      </c>
      <c r="P37" s="6">
        <f t="shared" si="11"/>
        <v>4.5</v>
      </c>
      <c r="Q37" s="6">
        <f t="shared" si="11"/>
        <v>4.5</v>
      </c>
      <c r="R37" s="6">
        <f t="shared" si="11"/>
        <v>4.5</v>
      </c>
      <c r="S37" s="6">
        <f t="shared" si="11"/>
        <v>5</v>
      </c>
      <c r="T37" s="52">
        <f t="shared" si="11"/>
        <v>5</v>
      </c>
    </row>
    <row r="38" spans="1:20" x14ac:dyDescent="0.2">
      <c r="A38" s="137"/>
      <c r="B38" s="139"/>
      <c r="C38" s="52">
        <f t="shared" si="9"/>
        <v>4.75</v>
      </c>
      <c r="D38" s="55">
        <f t="shared" si="10"/>
        <v>4.5</v>
      </c>
      <c r="E38" s="6">
        <f t="shared" si="10"/>
        <v>4.5</v>
      </c>
      <c r="F38" s="6">
        <f t="shared" si="10"/>
        <v>4.5</v>
      </c>
      <c r="G38" s="6">
        <f t="shared" si="10"/>
        <v>4.5</v>
      </c>
      <c r="H38" s="6">
        <f t="shared" si="10"/>
        <v>4.5</v>
      </c>
      <c r="I38" s="6">
        <f t="shared" si="10"/>
        <v>4.5</v>
      </c>
      <c r="J38" s="6">
        <f t="shared" si="10"/>
        <v>4.5</v>
      </c>
      <c r="K38" s="6">
        <f t="shared" si="10"/>
        <v>4.5</v>
      </c>
      <c r="L38" s="6">
        <f t="shared" si="10"/>
        <v>4.5</v>
      </c>
      <c r="M38" s="6">
        <f t="shared" si="10"/>
        <v>4.5</v>
      </c>
      <c r="N38" s="6">
        <f t="shared" si="11"/>
        <v>5</v>
      </c>
      <c r="O38" s="6">
        <f t="shared" si="11"/>
        <v>5</v>
      </c>
      <c r="P38" s="6">
        <f t="shared" si="11"/>
        <v>5</v>
      </c>
      <c r="Q38" s="6">
        <f t="shared" si="11"/>
        <v>5</v>
      </c>
      <c r="R38" s="6">
        <f t="shared" si="11"/>
        <v>5</v>
      </c>
      <c r="S38" s="6">
        <f t="shared" si="11"/>
        <v>5</v>
      </c>
      <c r="T38" s="52">
        <f t="shared" si="11"/>
        <v>5</v>
      </c>
    </row>
    <row r="39" spans="1:20" x14ac:dyDescent="0.2">
      <c r="A39" s="137"/>
      <c r="B39" s="139"/>
      <c r="C39" s="52">
        <f t="shared" si="9"/>
        <v>5</v>
      </c>
      <c r="D39" s="55">
        <f t="shared" si="10"/>
        <v>4.5</v>
      </c>
      <c r="E39" s="6">
        <f t="shared" si="10"/>
        <v>4.5</v>
      </c>
      <c r="F39" s="6">
        <f t="shared" si="10"/>
        <v>4.5</v>
      </c>
      <c r="G39" s="6">
        <f t="shared" si="10"/>
        <v>4.5</v>
      </c>
      <c r="H39" s="6">
        <f t="shared" si="10"/>
        <v>4.5</v>
      </c>
      <c r="I39" s="6">
        <f t="shared" si="10"/>
        <v>4.5</v>
      </c>
      <c r="J39" s="6">
        <f t="shared" si="10"/>
        <v>5</v>
      </c>
      <c r="K39" s="6">
        <f t="shared" si="10"/>
        <v>5</v>
      </c>
      <c r="L39" s="6">
        <f t="shared" si="10"/>
        <v>5</v>
      </c>
      <c r="M39" s="6">
        <f t="shared" si="10"/>
        <v>5</v>
      </c>
      <c r="N39" s="6">
        <f t="shared" si="11"/>
        <v>5</v>
      </c>
      <c r="O39" s="6">
        <f t="shared" si="11"/>
        <v>5</v>
      </c>
      <c r="P39" s="6">
        <f t="shared" si="11"/>
        <v>5</v>
      </c>
      <c r="Q39" s="6">
        <f t="shared" si="11"/>
        <v>5</v>
      </c>
      <c r="R39" s="6">
        <f t="shared" si="11"/>
        <v>5</v>
      </c>
      <c r="S39" s="6">
        <f t="shared" si="11"/>
        <v>5</v>
      </c>
      <c r="T39" s="52">
        <f t="shared" si="11"/>
        <v>5</v>
      </c>
    </row>
    <row r="40" spans="1:20" x14ac:dyDescent="0.2">
      <c r="A40" s="137"/>
      <c r="B40" s="139"/>
      <c r="C40" s="52">
        <f t="shared" si="9"/>
        <v>5.25</v>
      </c>
      <c r="D40" s="55">
        <f t="shared" si="10"/>
        <v>4.5</v>
      </c>
      <c r="E40" s="6">
        <f t="shared" si="10"/>
        <v>5</v>
      </c>
      <c r="F40" s="6">
        <f t="shared" si="10"/>
        <v>5</v>
      </c>
      <c r="G40" s="6">
        <f t="shared" si="10"/>
        <v>5</v>
      </c>
      <c r="H40" s="6">
        <f t="shared" si="10"/>
        <v>5</v>
      </c>
      <c r="I40" s="6">
        <f t="shared" si="10"/>
        <v>5</v>
      </c>
      <c r="J40" s="6">
        <f t="shared" si="10"/>
        <v>5</v>
      </c>
      <c r="K40" s="6">
        <f t="shared" si="10"/>
        <v>5</v>
      </c>
      <c r="L40" s="6">
        <f t="shared" si="10"/>
        <v>5</v>
      </c>
      <c r="M40" s="6">
        <f t="shared" si="10"/>
        <v>5</v>
      </c>
      <c r="N40" s="6">
        <f t="shared" si="11"/>
        <v>5</v>
      </c>
      <c r="O40" s="6">
        <f t="shared" si="11"/>
        <v>5</v>
      </c>
      <c r="P40" s="6">
        <f t="shared" si="11"/>
        <v>5</v>
      </c>
      <c r="Q40" s="6">
        <f t="shared" si="11"/>
        <v>5</v>
      </c>
      <c r="R40" s="6">
        <f t="shared" si="11"/>
        <v>5.5</v>
      </c>
      <c r="S40" s="6">
        <f t="shared" si="11"/>
        <v>5.5</v>
      </c>
      <c r="T40" s="52">
        <f t="shared" si="11"/>
        <v>5.5</v>
      </c>
    </row>
    <row r="41" spans="1:20" x14ac:dyDescent="0.2">
      <c r="A41" s="137"/>
      <c r="B41" s="139"/>
      <c r="C41" s="52">
        <f>C40+0.25</f>
        <v>5.5</v>
      </c>
      <c r="D41" s="55">
        <f t="shared" si="10"/>
        <v>5</v>
      </c>
      <c r="E41" s="6">
        <f t="shared" si="10"/>
        <v>5</v>
      </c>
      <c r="F41" s="6">
        <f t="shared" si="10"/>
        <v>5</v>
      </c>
      <c r="G41" s="6">
        <f t="shared" si="10"/>
        <v>5</v>
      </c>
      <c r="H41" s="6">
        <f t="shared" si="10"/>
        <v>5</v>
      </c>
      <c r="I41" s="6">
        <f t="shared" si="10"/>
        <v>5</v>
      </c>
      <c r="J41" s="6">
        <f t="shared" si="10"/>
        <v>5</v>
      </c>
      <c r="K41" s="6">
        <f t="shared" si="10"/>
        <v>5</v>
      </c>
      <c r="L41" s="6">
        <f t="shared" si="10"/>
        <v>5</v>
      </c>
      <c r="M41" s="6">
        <f t="shared" si="10"/>
        <v>5</v>
      </c>
      <c r="N41" s="6">
        <f t="shared" si="11"/>
        <v>5.5</v>
      </c>
      <c r="O41" s="6">
        <f t="shared" si="11"/>
        <v>5.5</v>
      </c>
      <c r="P41" s="6">
        <f t="shared" si="11"/>
        <v>5.5</v>
      </c>
      <c r="Q41" s="6">
        <f t="shared" si="11"/>
        <v>5.5</v>
      </c>
      <c r="R41" s="6">
        <f t="shared" si="11"/>
        <v>5.5</v>
      </c>
      <c r="S41" s="6">
        <f t="shared" si="11"/>
        <v>5.5</v>
      </c>
      <c r="T41" s="52">
        <f t="shared" si="11"/>
        <v>5.5</v>
      </c>
    </row>
    <row r="42" spans="1:20" x14ac:dyDescent="0.2">
      <c r="A42" s="137"/>
      <c r="B42" s="139"/>
      <c r="C42" s="52">
        <f t="shared" ref="C42:C43" si="12">C41+0.25</f>
        <v>5.75</v>
      </c>
      <c r="D42" s="55">
        <f t="shared" si="10"/>
        <v>5</v>
      </c>
      <c r="E42" s="6">
        <f t="shared" si="10"/>
        <v>5</v>
      </c>
      <c r="F42" s="6">
        <f t="shared" si="10"/>
        <v>5</v>
      </c>
      <c r="G42" s="6">
        <f t="shared" si="10"/>
        <v>5</v>
      </c>
      <c r="H42" s="6">
        <f t="shared" si="10"/>
        <v>5</v>
      </c>
      <c r="I42" s="6">
        <f t="shared" si="10"/>
        <v>5.5</v>
      </c>
      <c r="J42" s="6">
        <f t="shared" si="10"/>
        <v>5.5</v>
      </c>
      <c r="K42" s="6">
        <f t="shared" si="10"/>
        <v>5.5</v>
      </c>
      <c r="L42" s="6">
        <f t="shared" si="10"/>
        <v>5.5</v>
      </c>
      <c r="M42" s="6">
        <f t="shared" si="10"/>
        <v>5.5</v>
      </c>
      <c r="N42" s="6">
        <f t="shared" si="11"/>
        <v>5.5</v>
      </c>
      <c r="O42" s="6">
        <f t="shared" si="11"/>
        <v>5.5</v>
      </c>
      <c r="P42" s="6">
        <f t="shared" si="11"/>
        <v>5.5</v>
      </c>
      <c r="Q42" s="6">
        <f t="shared" si="11"/>
        <v>5.5</v>
      </c>
      <c r="R42" s="6">
        <f t="shared" si="11"/>
        <v>5.5</v>
      </c>
      <c r="S42" s="6">
        <f t="shared" si="11"/>
        <v>5.5</v>
      </c>
      <c r="T42" s="52">
        <f t="shared" si="11"/>
        <v>5.5</v>
      </c>
    </row>
    <row r="43" spans="1:20" ht="13.5" thickBot="1" x14ac:dyDescent="0.25">
      <c r="A43" s="138"/>
      <c r="B43" s="140"/>
      <c r="C43" s="49">
        <f t="shared" si="12"/>
        <v>6</v>
      </c>
      <c r="D43" s="47">
        <f t="shared" si="10"/>
        <v>5.5</v>
      </c>
      <c r="E43" s="48">
        <f t="shared" si="10"/>
        <v>5.5</v>
      </c>
      <c r="F43" s="48">
        <f t="shared" si="10"/>
        <v>5.5</v>
      </c>
      <c r="G43" s="48">
        <f t="shared" si="10"/>
        <v>5.5</v>
      </c>
      <c r="H43" s="48">
        <f t="shared" si="10"/>
        <v>5.5</v>
      </c>
      <c r="I43" s="48">
        <f t="shared" si="10"/>
        <v>5.5</v>
      </c>
      <c r="J43" s="48">
        <f t="shared" si="10"/>
        <v>5.5</v>
      </c>
      <c r="K43" s="48">
        <f t="shared" si="10"/>
        <v>5.5</v>
      </c>
      <c r="L43" s="48">
        <f t="shared" si="10"/>
        <v>5.5</v>
      </c>
      <c r="M43" s="48">
        <f t="shared" si="10"/>
        <v>5.5</v>
      </c>
      <c r="N43" s="48">
        <f t="shared" si="11"/>
        <v>5.5</v>
      </c>
      <c r="O43" s="48">
        <f t="shared" si="11"/>
        <v>5.5</v>
      </c>
      <c r="P43" s="48">
        <f t="shared" si="11"/>
        <v>5.5</v>
      </c>
      <c r="Q43" s="48">
        <f t="shared" si="11"/>
        <v>5.5</v>
      </c>
      <c r="R43" s="48">
        <f t="shared" si="11"/>
        <v>6</v>
      </c>
      <c r="S43" s="48">
        <f t="shared" si="11"/>
        <v>6</v>
      </c>
      <c r="T43" s="49">
        <f t="shared" si="11"/>
        <v>6</v>
      </c>
    </row>
    <row r="45" spans="1:20" ht="13.5" thickBot="1" x14ac:dyDescent="0.25">
      <c r="A45" s="142" t="s">
        <v>92</v>
      </c>
      <c r="B45" s="142"/>
      <c r="C45" s="142"/>
      <c r="D45" s="141" t="s">
        <v>81</v>
      </c>
      <c r="E45" s="141"/>
      <c r="F45" s="101">
        <v>5</v>
      </c>
      <c r="G45" s="141" t="s">
        <v>82</v>
      </c>
      <c r="H45" s="141"/>
      <c r="I45" s="103">
        <v>0.7</v>
      </c>
    </row>
    <row r="46" spans="1:20" x14ac:dyDescent="0.2">
      <c r="D46" s="144" t="s">
        <v>66</v>
      </c>
      <c r="E46" s="145"/>
      <c r="F46" s="145"/>
      <c r="G46" s="145"/>
      <c r="H46" s="145"/>
      <c r="I46" s="145"/>
      <c r="J46" s="145"/>
      <c r="K46" s="145"/>
      <c r="L46" s="145"/>
      <c r="M46" s="145"/>
      <c r="N46" s="145"/>
      <c r="O46" s="145"/>
      <c r="P46" s="145"/>
      <c r="Q46" s="145"/>
      <c r="R46" s="145"/>
      <c r="S46" s="145"/>
      <c r="T46" s="146"/>
    </row>
    <row r="47" spans="1:20" x14ac:dyDescent="0.2">
      <c r="D47" s="46" t="s">
        <v>82</v>
      </c>
      <c r="E47" s="14"/>
      <c r="F47" s="57">
        <v>0.15</v>
      </c>
      <c r="G47" s="104"/>
      <c r="H47" s="104"/>
      <c r="I47" s="104"/>
      <c r="J47" s="104"/>
      <c r="K47" s="104"/>
      <c r="L47" s="104"/>
      <c r="M47" s="104"/>
      <c r="N47" s="104"/>
      <c r="O47" s="104"/>
      <c r="P47" s="104"/>
      <c r="Q47" s="104"/>
      <c r="R47" s="104"/>
      <c r="S47" s="104"/>
      <c r="T47" s="143"/>
    </row>
    <row r="48" spans="1:20" ht="13.5" thickBot="1" x14ac:dyDescent="0.25">
      <c r="D48" s="47">
        <v>2</v>
      </c>
      <c r="E48" s="48">
        <f>D48+0.25</f>
        <v>2.25</v>
      </c>
      <c r="F48" s="48">
        <f t="shared" ref="F48:T48" si="13">E48+0.25</f>
        <v>2.5</v>
      </c>
      <c r="G48" s="48">
        <f t="shared" si="13"/>
        <v>2.75</v>
      </c>
      <c r="H48" s="48">
        <f t="shared" si="13"/>
        <v>3</v>
      </c>
      <c r="I48" s="48">
        <f t="shared" si="13"/>
        <v>3.25</v>
      </c>
      <c r="J48" s="48">
        <f t="shared" si="13"/>
        <v>3.5</v>
      </c>
      <c r="K48" s="48">
        <f t="shared" si="13"/>
        <v>3.75</v>
      </c>
      <c r="L48" s="48">
        <f t="shared" si="13"/>
        <v>4</v>
      </c>
      <c r="M48" s="48">
        <f t="shared" si="13"/>
        <v>4.25</v>
      </c>
      <c r="N48" s="48">
        <f t="shared" si="13"/>
        <v>4.5</v>
      </c>
      <c r="O48" s="48">
        <f t="shared" si="13"/>
        <v>4.75</v>
      </c>
      <c r="P48" s="48">
        <f t="shared" si="13"/>
        <v>5</v>
      </c>
      <c r="Q48" s="48">
        <f t="shared" si="13"/>
        <v>5.25</v>
      </c>
      <c r="R48" s="48">
        <f t="shared" si="13"/>
        <v>5.5</v>
      </c>
      <c r="S48" s="48">
        <f t="shared" si="13"/>
        <v>5.75</v>
      </c>
      <c r="T48" s="49">
        <f t="shared" si="13"/>
        <v>6</v>
      </c>
    </row>
    <row r="49" spans="1:20" ht="12.75" customHeight="1" x14ac:dyDescent="0.2">
      <c r="A49" s="136" t="s">
        <v>4</v>
      </c>
      <c r="B49" s="50">
        <f>1-I45-F47</f>
        <v>0.15000000000000005</v>
      </c>
      <c r="C49" s="51">
        <v>2</v>
      </c>
      <c r="D49" s="53">
        <f t="shared" ref="D49:M58" si="14">MROUND($F$45*$I$45+$F$47*D$48+$B$49*$C49,0.5)</f>
        <v>4</v>
      </c>
      <c r="E49" s="54">
        <f t="shared" si="14"/>
        <v>4</v>
      </c>
      <c r="F49" s="54">
        <f t="shared" si="14"/>
        <v>4</v>
      </c>
      <c r="G49" s="54">
        <f t="shared" si="14"/>
        <v>4</v>
      </c>
      <c r="H49" s="54">
        <f t="shared" si="14"/>
        <v>4.5</v>
      </c>
      <c r="I49" s="54">
        <f t="shared" si="14"/>
        <v>4.5</v>
      </c>
      <c r="J49" s="54">
        <f t="shared" si="14"/>
        <v>4.5</v>
      </c>
      <c r="K49" s="54">
        <f t="shared" si="14"/>
        <v>4.5</v>
      </c>
      <c r="L49" s="54">
        <f t="shared" si="14"/>
        <v>4.5</v>
      </c>
      <c r="M49" s="54">
        <f t="shared" si="14"/>
        <v>4.5</v>
      </c>
      <c r="N49" s="54">
        <f t="shared" ref="N49:T58" si="15">MROUND($F$45*$I$45+$F$47*N$48+$B$49*$C49,0.5)</f>
        <v>4.5</v>
      </c>
      <c r="O49" s="54">
        <f t="shared" si="15"/>
        <v>4.5</v>
      </c>
      <c r="P49" s="54">
        <f t="shared" si="15"/>
        <v>4.5</v>
      </c>
      <c r="Q49" s="54">
        <f t="shared" si="15"/>
        <v>4.5</v>
      </c>
      <c r="R49" s="54">
        <f t="shared" si="15"/>
        <v>4.5</v>
      </c>
      <c r="S49" s="54">
        <f t="shared" si="15"/>
        <v>4.5</v>
      </c>
      <c r="T49" s="51">
        <f t="shared" si="15"/>
        <v>4.5</v>
      </c>
    </row>
    <row r="50" spans="1:20" ht="12.75" customHeight="1" x14ac:dyDescent="0.2">
      <c r="A50" s="137"/>
      <c r="B50" s="139" t="s">
        <v>82</v>
      </c>
      <c r="C50" s="52">
        <f>C49+0.25</f>
        <v>2.25</v>
      </c>
      <c r="D50" s="55">
        <f t="shared" si="14"/>
        <v>4</v>
      </c>
      <c r="E50" s="6">
        <f t="shared" si="14"/>
        <v>4</v>
      </c>
      <c r="F50" s="6">
        <f t="shared" si="14"/>
        <v>4</v>
      </c>
      <c r="G50" s="6">
        <f t="shared" si="14"/>
        <v>4.5</v>
      </c>
      <c r="H50" s="6">
        <f t="shared" si="14"/>
        <v>4.5</v>
      </c>
      <c r="I50" s="6">
        <f t="shared" si="14"/>
        <v>4.5</v>
      </c>
      <c r="J50" s="6">
        <f t="shared" si="14"/>
        <v>4.5</v>
      </c>
      <c r="K50" s="6">
        <f t="shared" si="14"/>
        <v>4.5</v>
      </c>
      <c r="L50" s="6">
        <f t="shared" si="14"/>
        <v>4.5</v>
      </c>
      <c r="M50" s="6">
        <f t="shared" si="14"/>
        <v>4.5</v>
      </c>
      <c r="N50" s="6">
        <f t="shared" si="15"/>
        <v>4.5</v>
      </c>
      <c r="O50" s="6">
        <f t="shared" si="15"/>
        <v>4.5</v>
      </c>
      <c r="P50" s="6">
        <f t="shared" si="15"/>
        <v>4.5</v>
      </c>
      <c r="Q50" s="6">
        <f t="shared" si="15"/>
        <v>4.5</v>
      </c>
      <c r="R50" s="6">
        <f t="shared" si="15"/>
        <v>4.5</v>
      </c>
      <c r="S50" s="6">
        <f t="shared" si="15"/>
        <v>4.5</v>
      </c>
      <c r="T50" s="52">
        <f t="shared" si="15"/>
        <v>4.5</v>
      </c>
    </row>
    <row r="51" spans="1:20" x14ac:dyDescent="0.2">
      <c r="A51" s="137"/>
      <c r="B51" s="139"/>
      <c r="C51" s="52">
        <f t="shared" ref="C51:C62" si="16">C50+0.25</f>
        <v>2.5</v>
      </c>
      <c r="D51" s="55">
        <f t="shared" si="14"/>
        <v>4</v>
      </c>
      <c r="E51" s="6">
        <f t="shared" si="14"/>
        <v>4</v>
      </c>
      <c r="F51" s="6">
        <f t="shared" si="14"/>
        <v>4.5</v>
      </c>
      <c r="G51" s="6">
        <f t="shared" si="14"/>
        <v>4.5</v>
      </c>
      <c r="H51" s="6">
        <f t="shared" si="14"/>
        <v>4.5</v>
      </c>
      <c r="I51" s="6">
        <f t="shared" si="14"/>
        <v>4.5</v>
      </c>
      <c r="J51" s="6">
        <f t="shared" si="14"/>
        <v>4.5</v>
      </c>
      <c r="K51" s="6">
        <f t="shared" si="14"/>
        <v>4.5</v>
      </c>
      <c r="L51" s="6">
        <f t="shared" si="14"/>
        <v>4.5</v>
      </c>
      <c r="M51" s="6">
        <f t="shared" si="14"/>
        <v>4.5</v>
      </c>
      <c r="N51" s="6">
        <f t="shared" si="15"/>
        <v>4.5</v>
      </c>
      <c r="O51" s="6">
        <f t="shared" si="15"/>
        <v>4.5</v>
      </c>
      <c r="P51" s="6">
        <f t="shared" si="15"/>
        <v>4.5</v>
      </c>
      <c r="Q51" s="6">
        <f t="shared" si="15"/>
        <v>4.5</v>
      </c>
      <c r="R51" s="6">
        <f t="shared" si="15"/>
        <v>4.5</v>
      </c>
      <c r="S51" s="6">
        <f t="shared" si="15"/>
        <v>4.5</v>
      </c>
      <c r="T51" s="52">
        <f t="shared" si="15"/>
        <v>5</v>
      </c>
    </row>
    <row r="52" spans="1:20" x14ac:dyDescent="0.2">
      <c r="A52" s="137"/>
      <c r="B52" s="139"/>
      <c r="C52" s="52">
        <f t="shared" si="16"/>
        <v>2.75</v>
      </c>
      <c r="D52" s="55">
        <f t="shared" si="14"/>
        <v>4</v>
      </c>
      <c r="E52" s="6">
        <f t="shared" si="14"/>
        <v>4.5</v>
      </c>
      <c r="F52" s="6">
        <f t="shared" si="14"/>
        <v>4.5</v>
      </c>
      <c r="G52" s="6">
        <f t="shared" si="14"/>
        <v>4.5</v>
      </c>
      <c r="H52" s="6">
        <f t="shared" si="14"/>
        <v>4.5</v>
      </c>
      <c r="I52" s="6">
        <f t="shared" si="14"/>
        <v>4.5</v>
      </c>
      <c r="J52" s="6">
        <f t="shared" si="14"/>
        <v>4.5</v>
      </c>
      <c r="K52" s="6">
        <f t="shared" si="14"/>
        <v>4.5</v>
      </c>
      <c r="L52" s="6">
        <f t="shared" si="14"/>
        <v>4.5</v>
      </c>
      <c r="M52" s="6">
        <f t="shared" si="14"/>
        <v>4.5</v>
      </c>
      <c r="N52" s="6">
        <f t="shared" si="15"/>
        <v>4.5</v>
      </c>
      <c r="O52" s="6">
        <f t="shared" si="15"/>
        <v>4.5</v>
      </c>
      <c r="P52" s="6">
        <f t="shared" si="15"/>
        <v>4.5</v>
      </c>
      <c r="Q52" s="6">
        <f t="shared" si="15"/>
        <v>4.5</v>
      </c>
      <c r="R52" s="6">
        <f t="shared" si="15"/>
        <v>4.5</v>
      </c>
      <c r="S52" s="6">
        <f t="shared" si="15"/>
        <v>5</v>
      </c>
      <c r="T52" s="52">
        <f t="shared" si="15"/>
        <v>5</v>
      </c>
    </row>
    <row r="53" spans="1:20" x14ac:dyDescent="0.2">
      <c r="A53" s="137"/>
      <c r="B53" s="139"/>
      <c r="C53" s="52">
        <f t="shared" si="16"/>
        <v>3</v>
      </c>
      <c r="D53" s="55">
        <f t="shared" si="14"/>
        <v>4.5</v>
      </c>
      <c r="E53" s="6">
        <f t="shared" si="14"/>
        <v>4.5</v>
      </c>
      <c r="F53" s="6">
        <f t="shared" si="14"/>
        <v>4.5</v>
      </c>
      <c r="G53" s="6">
        <f t="shared" si="14"/>
        <v>4.5</v>
      </c>
      <c r="H53" s="6">
        <f t="shared" si="14"/>
        <v>4.5</v>
      </c>
      <c r="I53" s="6">
        <f t="shared" si="14"/>
        <v>4.5</v>
      </c>
      <c r="J53" s="6">
        <f t="shared" si="14"/>
        <v>4.5</v>
      </c>
      <c r="K53" s="6">
        <f t="shared" si="14"/>
        <v>4.5</v>
      </c>
      <c r="L53" s="6">
        <f t="shared" si="14"/>
        <v>4.5</v>
      </c>
      <c r="M53" s="6">
        <f t="shared" si="14"/>
        <v>4.5</v>
      </c>
      <c r="N53" s="6">
        <f t="shared" si="15"/>
        <v>4.5</v>
      </c>
      <c r="O53" s="6">
        <f t="shared" si="15"/>
        <v>4.5</v>
      </c>
      <c r="P53" s="6">
        <f t="shared" si="15"/>
        <v>4.5</v>
      </c>
      <c r="Q53" s="6">
        <f t="shared" si="15"/>
        <v>4.5</v>
      </c>
      <c r="R53" s="6">
        <f t="shared" si="15"/>
        <v>5</v>
      </c>
      <c r="S53" s="6">
        <f t="shared" si="15"/>
        <v>5</v>
      </c>
      <c r="T53" s="52">
        <f t="shared" si="15"/>
        <v>5</v>
      </c>
    </row>
    <row r="54" spans="1:20" x14ac:dyDescent="0.2">
      <c r="A54" s="137"/>
      <c r="B54" s="139"/>
      <c r="C54" s="52">
        <f t="shared" si="16"/>
        <v>3.25</v>
      </c>
      <c r="D54" s="55">
        <f t="shared" si="14"/>
        <v>4.5</v>
      </c>
      <c r="E54" s="6">
        <f t="shared" si="14"/>
        <v>4.5</v>
      </c>
      <c r="F54" s="6">
        <f t="shared" si="14"/>
        <v>4.5</v>
      </c>
      <c r="G54" s="6">
        <f t="shared" si="14"/>
        <v>4.5</v>
      </c>
      <c r="H54" s="6">
        <f t="shared" si="14"/>
        <v>4.5</v>
      </c>
      <c r="I54" s="6">
        <f t="shared" si="14"/>
        <v>4.5</v>
      </c>
      <c r="J54" s="6">
        <f t="shared" si="14"/>
        <v>4.5</v>
      </c>
      <c r="K54" s="6">
        <f t="shared" si="14"/>
        <v>4.5</v>
      </c>
      <c r="L54" s="6">
        <f t="shared" si="14"/>
        <v>4.5</v>
      </c>
      <c r="M54" s="6">
        <f t="shared" si="14"/>
        <v>4.5</v>
      </c>
      <c r="N54" s="6">
        <f t="shared" si="15"/>
        <v>4.5</v>
      </c>
      <c r="O54" s="6">
        <f t="shared" si="15"/>
        <v>4.5</v>
      </c>
      <c r="P54" s="6">
        <f t="shared" si="15"/>
        <v>4.5</v>
      </c>
      <c r="Q54" s="6">
        <f t="shared" si="15"/>
        <v>5</v>
      </c>
      <c r="R54" s="6">
        <f t="shared" si="15"/>
        <v>5</v>
      </c>
      <c r="S54" s="6">
        <f t="shared" si="15"/>
        <v>5</v>
      </c>
      <c r="T54" s="52">
        <f t="shared" si="15"/>
        <v>5</v>
      </c>
    </row>
    <row r="55" spans="1:20" x14ac:dyDescent="0.2">
      <c r="A55" s="137"/>
      <c r="B55" s="139"/>
      <c r="C55" s="52">
        <f t="shared" si="16"/>
        <v>3.5</v>
      </c>
      <c r="D55" s="55">
        <f t="shared" si="14"/>
        <v>4.5</v>
      </c>
      <c r="E55" s="6">
        <f t="shared" si="14"/>
        <v>4.5</v>
      </c>
      <c r="F55" s="6">
        <f t="shared" si="14"/>
        <v>4.5</v>
      </c>
      <c r="G55" s="6">
        <f t="shared" si="14"/>
        <v>4.5</v>
      </c>
      <c r="H55" s="6">
        <f t="shared" si="14"/>
        <v>4.5</v>
      </c>
      <c r="I55" s="6">
        <f t="shared" si="14"/>
        <v>4.5</v>
      </c>
      <c r="J55" s="6">
        <f t="shared" si="14"/>
        <v>4.5</v>
      </c>
      <c r="K55" s="6">
        <f t="shared" si="14"/>
        <v>4.5</v>
      </c>
      <c r="L55" s="6">
        <f t="shared" si="14"/>
        <v>4.5</v>
      </c>
      <c r="M55" s="6">
        <f t="shared" si="14"/>
        <v>4.5</v>
      </c>
      <c r="N55" s="6">
        <f t="shared" si="15"/>
        <v>4.5</v>
      </c>
      <c r="O55" s="6">
        <f t="shared" si="15"/>
        <v>4.5</v>
      </c>
      <c r="P55" s="6">
        <f t="shared" si="15"/>
        <v>5</v>
      </c>
      <c r="Q55" s="6">
        <f t="shared" si="15"/>
        <v>5</v>
      </c>
      <c r="R55" s="6">
        <f t="shared" si="15"/>
        <v>5</v>
      </c>
      <c r="S55" s="6">
        <f t="shared" si="15"/>
        <v>5</v>
      </c>
      <c r="T55" s="52">
        <f t="shared" si="15"/>
        <v>5</v>
      </c>
    </row>
    <row r="56" spans="1:20" x14ac:dyDescent="0.2">
      <c r="A56" s="137"/>
      <c r="B56" s="139"/>
      <c r="C56" s="52">
        <f t="shared" si="16"/>
        <v>3.75</v>
      </c>
      <c r="D56" s="55">
        <f t="shared" si="14"/>
        <v>4.5</v>
      </c>
      <c r="E56" s="6">
        <f t="shared" si="14"/>
        <v>4.5</v>
      </c>
      <c r="F56" s="6">
        <f t="shared" si="14"/>
        <v>4.5</v>
      </c>
      <c r="G56" s="6">
        <f t="shared" si="14"/>
        <v>4.5</v>
      </c>
      <c r="H56" s="6">
        <f t="shared" si="14"/>
        <v>4.5</v>
      </c>
      <c r="I56" s="6">
        <f t="shared" si="14"/>
        <v>4.5</v>
      </c>
      <c r="J56" s="6">
        <f t="shared" si="14"/>
        <v>4.5</v>
      </c>
      <c r="K56" s="6">
        <f t="shared" si="14"/>
        <v>4.5</v>
      </c>
      <c r="L56" s="6">
        <f t="shared" si="14"/>
        <v>4.5</v>
      </c>
      <c r="M56" s="6">
        <f t="shared" si="14"/>
        <v>4.5</v>
      </c>
      <c r="N56" s="6">
        <f t="shared" si="15"/>
        <v>4.5</v>
      </c>
      <c r="O56" s="6">
        <f t="shared" si="15"/>
        <v>5</v>
      </c>
      <c r="P56" s="6">
        <f t="shared" si="15"/>
        <v>5</v>
      </c>
      <c r="Q56" s="6">
        <f t="shared" si="15"/>
        <v>5</v>
      </c>
      <c r="R56" s="6">
        <f t="shared" si="15"/>
        <v>5</v>
      </c>
      <c r="S56" s="6">
        <f t="shared" si="15"/>
        <v>5</v>
      </c>
      <c r="T56" s="52">
        <f t="shared" si="15"/>
        <v>5</v>
      </c>
    </row>
    <row r="57" spans="1:20" x14ac:dyDescent="0.2">
      <c r="A57" s="137"/>
      <c r="B57" s="139"/>
      <c r="C57" s="52">
        <f t="shared" si="16"/>
        <v>4</v>
      </c>
      <c r="D57" s="55">
        <f t="shared" si="14"/>
        <v>4.5</v>
      </c>
      <c r="E57" s="6">
        <f t="shared" si="14"/>
        <v>4.5</v>
      </c>
      <c r="F57" s="6">
        <f t="shared" si="14"/>
        <v>4.5</v>
      </c>
      <c r="G57" s="6">
        <f t="shared" si="14"/>
        <v>4.5</v>
      </c>
      <c r="H57" s="6">
        <f t="shared" si="14"/>
        <v>4.5</v>
      </c>
      <c r="I57" s="6">
        <f t="shared" si="14"/>
        <v>4.5</v>
      </c>
      <c r="J57" s="6">
        <f t="shared" si="14"/>
        <v>4.5</v>
      </c>
      <c r="K57" s="6">
        <f t="shared" si="14"/>
        <v>4.5</v>
      </c>
      <c r="L57" s="6">
        <f t="shared" si="14"/>
        <v>4.5</v>
      </c>
      <c r="M57" s="6">
        <f t="shared" si="14"/>
        <v>4.5</v>
      </c>
      <c r="N57" s="6">
        <f t="shared" si="15"/>
        <v>5</v>
      </c>
      <c r="O57" s="6">
        <f t="shared" si="15"/>
        <v>5</v>
      </c>
      <c r="P57" s="6">
        <f t="shared" si="15"/>
        <v>5</v>
      </c>
      <c r="Q57" s="6">
        <f t="shared" si="15"/>
        <v>5</v>
      </c>
      <c r="R57" s="6">
        <f t="shared" si="15"/>
        <v>5</v>
      </c>
      <c r="S57" s="6">
        <f t="shared" si="15"/>
        <v>5</v>
      </c>
      <c r="T57" s="52">
        <f t="shared" si="15"/>
        <v>5</v>
      </c>
    </row>
    <row r="58" spans="1:20" x14ac:dyDescent="0.2">
      <c r="A58" s="137"/>
      <c r="B58" s="139"/>
      <c r="C58" s="52">
        <f t="shared" si="16"/>
        <v>4.25</v>
      </c>
      <c r="D58" s="55">
        <f t="shared" si="14"/>
        <v>4.5</v>
      </c>
      <c r="E58" s="6">
        <f t="shared" si="14"/>
        <v>4.5</v>
      </c>
      <c r="F58" s="6">
        <f t="shared" si="14"/>
        <v>4.5</v>
      </c>
      <c r="G58" s="6">
        <f t="shared" si="14"/>
        <v>4.5</v>
      </c>
      <c r="H58" s="6">
        <f t="shared" si="14"/>
        <v>4.5</v>
      </c>
      <c r="I58" s="6">
        <f t="shared" si="14"/>
        <v>4.5</v>
      </c>
      <c r="J58" s="6">
        <f t="shared" si="14"/>
        <v>4.5</v>
      </c>
      <c r="K58" s="6">
        <f t="shared" si="14"/>
        <v>4.5</v>
      </c>
      <c r="L58" s="6">
        <f t="shared" si="14"/>
        <v>4.5</v>
      </c>
      <c r="M58" s="6">
        <f t="shared" si="14"/>
        <v>5</v>
      </c>
      <c r="N58" s="6">
        <f t="shared" si="15"/>
        <v>5</v>
      </c>
      <c r="O58" s="6">
        <f t="shared" si="15"/>
        <v>5</v>
      </c>
      <c r="P58" s="6">
        <f t="shared" si="15"/>
        <v>5</v>
      </c>
      <c r="Q58" s="6">
        <f t="shared" si="15"/>
        <v>5</v>
      </c>
      <c r="R58" s="6">
        <f t="shared" si="15"/>
        <v>5</v>
      </c>
      <c r="S58" s="6">
        <f t="shared" si="15"/>
        <v>5</v>
      </c>
      <c r="T58" s="52">
        <f t="shared" si="15"/>
        <v>5</v>
      </c>
    </row>
    <row r="59" spans="1:20" x14ac:dyDescent="0.2">
      <c r="A59" s="137"/>
      <c r="B59" s="139"/>
      <c r="C59" s="52">
        <f t="shared" si="16"/>
        <v>4.5</v>
      </c>
      <c r="D59" s="55">
        <f t="shared" ref="D59:M65" si="17">MROUND($F$45*$I$45+$F$47*D$48+$B$49*$C59,0.5)</f>
        <v>4.5</v>
      </c>
      <c r="E59" s="6">
        <f t="shared" si="17"/>
        <v>4.5</v>
      </c>
      <c r="F59" s="6">
        <f t="shared" si="17"/>
        <v>4.5</v>
      </c>
      <c r="G59" s="6">
        <f t="shared" si="17"/>
        <v>4.5</v>
      </c>
      <c r="H59" s="6">
        <f t="shared" si="17"/>
        <v>4.5</v>
      </c>
      <c r="I59" s="6">
        <f t="shared" si="17"/>
        <v>4.5</v>
      </c>
      <c r="J59" s="6">
        <f t="shared" si="17"/>
        <v>4.5</v>
      </c>
      <c r="K59" s="6">
        <f t="shared" si="17"/>
        <v>4.5</v>
      </c>
      <c r="L59" s="6">
        <f t="shared" si="17"/>
        <v>5</v>
      </c>
      <c r="M59" s="6">
        <f t="shared" si="17"/>
        <v>5</v>
      </c>
      <c r="N59" s="6">
        <f t="shared" ref="N59:T65" si="18">MROUND($F$45*$I$45+$F$47*N$48+$B$49*$C59,0.5)</f>
        <v>5</v>
      </c>
      <c r="O59" s="6">
        <f t="shared" si="18"/>
        <v>5</v>
      </c>
      <c r="P59" s="6">
        <f t="shared" si="18"/>
        <v>5</v>
      </c>
      <c r="Q59" s="6">
        <f t="shared" si="18"/>
        <v>5</v>
      </c>
      <c r="R59" s="6">
        <f t="shared" si="18"/>
        <v>5</v>
      </c>
      <c r="S59" s="6">
        <f t="shared" si="18"/>
        <v>5</v>
      </c>
      <c r="T59" s="52">
        <f t="shared" si="18"/>
        <v>5</v>
      </c>
    </row>
    <row r="60" spans="1:20" x14ac:dyDescent="0.2">
      <c r="A60" s="137"/>
      <c r="B60" s="139"/>
      <c r="C60" s="52">
        <f t="shared" si="16"/>
        <v>4.75</v>
      </c>
      <c r="D60" s="55">
        <f t="shared" si="17"/>
        <v>4.5</v>
      </c>
      <c r="E60" s="6">
        <f t="shared" si="17"/>
        <v>4.5</v>
      </c>
      <c r="F60" s="6">
        <f t="shared" si="17"/>
        <v>4.5</v>
      </c>
      <c r="G60" s="6">
        <f t="shared" si="17"/>
        <v>4.5</v>
      </c>
      <c r="H60" s="6">
        <f t="shared" si="17"/>
        <v>4.5</v>
      </c>
      <c r="I60" s="6">
        <f t="shared" si="17"/>
        <v>4.5</v>
      </c>
      <c r="J60" s="6">
        <f t="shared" si="17"/>
        <v>4.5</v>
      </c>
      <c r="K60" s="6">
        <f t="shared" si="17"/>
        <v>5</v>
      </c>
      <c r="L60" s="6">
        <f t="shared" si="17"/>
        <v>5</v>
      </c>
      <c r="M60" s="6">
        <f t="shared" si="17"/>
        <v>5</v>
      </c>
      <c r="N60" s="6">
        <f t="shared" si="18"/>
        <v>5</v>
      </c>
      <c r="O60" s="6">
        <f t="shared" si="18"/>
        <v>5</v>
      </c>
      <c r="P60" s="6">
        <f t="shared" si="18"/>
        <v>5</v>
      </c>
      <c r="Q60" s="6">
        <f t="shared" si="18"/>
        <v>5</v>
      </c>
      <c r="R60" s="6">
        <f t="shared" si="18"/>
        <v>5</v>
      </c>
      <c r="S60" s="6">
        <f t="shared" si="18"/>
        <v>5</v>
      </c>
      <c r="T60" s="52">
        <f t="shared" si="18"/>
        <v>5</v>
      </c>
    </row>
    <row r="61" spans="1:20" x14ac:dyDescent="0.2">
      <c r="A61" s="137"/>
      <c r="B61" s="139"/>
      <c r="C61" s="52">
        <f t="shared" si="16"/>
        <v>5</v>
      </c>
      <c r="D61" s="55">
        <f t="shared" si="17"/>
        <v>4.5</v>
      </c>
      <c r="E61" s="6">
        <f t="shared" si="17"/>
        <v>4.5</v>
      </c>
      <c r="F61" s="6">
        <f t="shared" si="17"/>
        <v>4.5</v>
      </c>
      <c r="G61" s="6">
        <f t="shared" si="17"/>
        <v>4.5</v>
      </c>
      <c r="H61" s="6">
        <f t="shared" si="17"/>
        <v>4.5</v>
      </c>
      <c r="I61" s="6">
        <f t="shared" si="17"/>
        <v>4.5</v>
      </c>
      <c r="J61" s="6">
        <f t="shared" si="17"/>
        <v>5</v>
      </c>
      <c r="K61" s="6">
        <f t="shared" si="17"/>
        <v>5</v>
      </c>
      <c r="L61" s="6">
        <f t="shared" si="17"/>
        <v>5</v>
      </c>
      <c r="M61" s="6">
        <f t="shared" si="17"/>
        <v>5</v>
      </c>
      <c r="N61" s="6">
        <f t="shared" si="18"/>
        <v>5</v>
      </c>
      <c r="O61" s="6">
        <f t="shared" si="18"/>
        <v>5</v>
      </c>
      <c r="P61" s="6">
        <f t="shared" si="18"/>
        <v>5</v>
      </c>
      <c r="Q61" s="6">
        <f t="shared" si="18"/>
        <v>5</v>
      </c>
      <c r="R61" s="6">
        <f t="shared" si="18"/>
        <v>5</v>
      </c>
      <c r="S61" s="6">
        <f t="shared" si="18"/>
        <v>5</v>
      </c>
      <c r="T61" s="52">
        <f t="shared" si="18"/>
        <v>5</v>
      </c>
    </row>
    <row r="62" spans="1:20" x14ac:dyDescent="0.2">
      <c r="A62" s="137"/>
      <c r="B62" s="139"/>
      <c r="C62" s="52">
        <f t="shared" si="16"/>
        <v>5.25</v>
      </c>
      <c r="D62" s="55">
        <f t="shared" si="17"/>
        <v>4.5</v>
      </c>
      <c r="E62" s="6">
        <f t="shared" si="17"/>
        <v>4.5</v>
      </c>
      <c r="F62" s="6">
        <f t="shared" si="17"/>
        <v>4.5</v>
      </c>
      <c r="G62" s="6">
        <f t="shared" si="17"/>
        <v>4.5</v>
      </c>
      <c r="H62" s="6">
        <f t="shared" si="17"/>
        <v>4.5</v>
      </c>
      <c r="I62" s="6">
        <f t="shared" si="17"/>
        <v>5</v>
      </c>
      <c r="J62" s="6">
        <f t="shared" si="17"/>
        <v>5</v>
      </c>
      <c r="K62" s="6">
        <f t="shared" si="17"/>
        <v>5</v>
      </c>
      <c r="L62" s="6">
        <f t="shared" si="17"/>
        <v>5</v>
      </c>
      <c r="M62" s="6">
        <f t="shared" si="17"/>
        <v>5</v>
      </c>
      <c r="N62" s="6">
        <f t="shared" si="18"/>
        <v>5</v>
      </c>
      <c r="O62" s="6">
        <f t="shared" si="18"/>
        <v>5</v>
      </c>
      <c r="P62" s="6">
        <f t="shared" si="18"/>
        <v>5</v>
      </c>
      <c r="Q62" s="6">
        <f t="shared" si="18"/>
        <v>5</v>
      </c>
      <c r="R62" s="6">
        <f t="shared" si="18"/>
        <v>5</v>
      </c>
      <c r="S62" s="6">
        <f t="shared" si="18"/>
        <v>5</v>
      </c>
      <c r="T62" s="52">
        <f t="shared" si="18"/>
        <v>5</v>
      </c>
    </row>
    <row r="63" spans="1:20" x14ac:dyDescent="0.2">
      <c r="A63" s="137"/>
      <c r="B63" s="139"/>
      <c r="C63" s="52">
        <f>C62+0.25</f>
        <v>5.5</v>
      </c>
      <c r="D63" s="55">
        <f t="shared" si="17"/>
        <v>4.5</v>
      </c>
      <c r="E63" s="6">
        <f t="shared" si="17"/>
        <v>4.5</v>
      </c>
      <c r="F63" s="6">
        <f t="shared" si="17"/>
        <v>4.5</v>
      </c>
      <c r="G63" s="6">
        <f t="shared" si="17"/>
        <v>4.5</v>
      </c>
      <c r="H63" s="6">
        <f t="shared" si="17"/>
        <v>5</v>
      </c>
      <c r="I63" s="6">
        <f t="shared" si="17"/>
        <v>5</v>
      </c>
      <c r="J63" s="6">
        <f t="shared" si="17"/>
        <v>5</v>
      </c>
      <c r="K63" s="6">
        <f t="shared" si="17"/>
        <v>5</v>
      </c>
      <c r="L63" s="6">
        <f t="shared" si="17"/>
        <v>5</v>
      </c>
      <c r="M63" s="6">
        <f t="shared" si="17"/>
        <v>5</v>
      </c>
      <c r="N63" s="6">
        <f t="shared" si="18"/>
        <v>5</v>
      </c>
      <c r="O63" s="6">
        <f t="shared" si="18"/>
        <v>5</v>
      </c>
      <c r="P63" s="6">
        <f t="shared" si="18"/>
        <v>5</v>
      </c>
      <c r="Q63" s="6">
        <f t="shared" si="18"/>
        <v>5</v>
      </c>
      <c r="R63" s="6">
        <f t="shared" si="18"/>
        <v>5</v>
      </c>
      <c r="S63" s="6">
        <f t="shared" si="18"/>
        <v>5</v>
      </c>
      <c r="T63" s="52">
        <f t="shared" si="18"/>
        <v>5</v>
      </c>
    </row>
    <row r="64" spans="1:20" x14ac:dyDescent="0.2">
      <c r="A64" s="137"/>
      <c r="B64" s="139"/>
      <c r="C64" s="52">
        <f t="shared" ref="C64:C65" si="19">C63+0.25</f>
        <v>5.75</v>
      </c>
      <c r="D64" s="55">
        <f t="shared" si="17"/>
        <v>4.5</v>
      </c>
      <c r="E64" s="6">
        <f t="shared" si="17"/>
        <v>4.5</v>
      </c>
      <c r="F64" s="6">
        <f t="shared" si="17"/>
        <v>4.5</v>
      </c>
      <c r="G64" s="6">
        <f t="shared" si="17"/>
        <v>5</v>
      </c>
      <c r="H64" s="6">
        <f t="shared" si="17"/>
        <v>5</v>
      </c>
      <c r="I64" s="6">
        <f t="shared" si="17"/>
        <v>5</v>
      </c>
      <c r="J64" s="6">
        <f t="shared" si="17"/>
        <v>5</v>
      </c>
      <c r="K64" s="6">
        <f t="shared" si="17"/>
        <v>5</v>
      </c>
      <c r="L64" s="6">
        <f t="shared" si="17"/>
        <v>5</v>
      </c>
      <c r="M64" s="6">
        <f t="shared" si="17"/>
        <v>5</v>
      </c>
      <c r="N64" s="6">
        <f t="shared" si="18"/>
        <v>5</v>
      </c>
      <c r="O64" s="6">
        <f t="shared" si="18"/>
        <v>5</v>
      </c>
      <c r="P64" s="6">
        <f t="shared" si="18"/>
        <v>5</v>
      </c>
      <c r="Q64" s="6">
        <f t="shared" si="18"/>
        <v>5</v>
      </c>
      <c r="R64" s="6">
        <f t="shared" si="18"/>
        <v>5</v>
      </c>
      <c r="S64" s="6">
        <f t="shared" si="18"/>
        <v>5</v>
      </c>
      <c r="T64" s="52">
        <f t="shared" si="18"/>
        <v>5.5</v>
      </c>
    </row>
    <row r="65" spans="1:20" ht="13.5" thickBot="1" x14ac:dyDescent="0.25">
      <c r="A65" s="138"/>
      <c r="B65" s="140"/>
      <c r="C65" s="49">
        <f t="shared" si="19"/>
        <v>6</v>
      </c>
      <c r="D65" s="47">
        <f t="shared" si="17"/>
        <v>4.5</v>
      </c>
      <c r="E65" s="48">
        <f t="shared" si="17"/>
        <v>4.5</v>
      </c>
      <c r="F65" s="48">
        <f t="shared" si="17"/>
        <v>5</v>
      </c>
      <c r="G65" s="48">
        <f t="shared" si="17"/>
        <v>5</v>
      </c>
      <c r="H65" s="48">
        <f t="shared" si="17"/>
        <v>5</v>
      </c>
      <c r="I65" s="48">
        <f t="shared" si="17"/>
        <v>5</v>
      </c>
      <c r="J65" s="48">
        <f t="shared" si="17"/>
        <v>5</v>
      </c>
      <c r="K65" s="48">
        <f t="shared" si="17"/>
        <v>5</v>
      </c>
      <c r="L65" s="48">
        <f t="shared" si="17"/>
        <v>5</v>
      </c>
      <c r="M65" s="48">
        <f t="shared" si="17"/>
        <v>5</v>
      </c>
      <c r="N65" s="48">
        <f t="shared" si="18"/>
        <v>5</v>
      </c>
      <c r="O65" s="48">
        <f t="shared" si="18"/>
        <v>5</v>
      </c>
      <c r="P65" s="48">
        <f t="shared" si="18"/>
        <v>5</v>
      </c>
      <c r="Q65" s="48">
        <f t="shared" si="18"/>
        <v>5</v>
      </c>
      <c r="R65" s="48">
        <f t="shared" si="18"/>
        <v>5</v>
      </c>
      <c r="S65" s="48">
        <f t="shared" si="18"/>
        <v>5.5</v>
      </c>
      <c r="T65" s="49">
        <f t="shared" si="18"/>
        <v>5.5</v>
      </c>
    </row>
  </sheetData>
  <mergeCells count="21">
    <mergeCell ref="A1:C1"/>
    <mergeCell ref="D1:E1"/>
    <mergeCell ref="G1:H1"/>
    <mergeCell ref="G3:T3"/>
    <mergeCell ref="B6:B21"/>
    <mergeCell ref="A5:A21"/>
    <mergeCell ref="D2:T2"/>
    <mergeCell ref="A49:A65"/>
    <mergeCell ref="B50:B65"/>
    <mergeCell ref="G23:H23"/>
    <mergeCell ref="B28:B43"/>
    <mergeCell ref="A45:C45"/>
    <mergeCell ref="D45:E45"/>
    <mergeCell ref="G47:T47"/>
    <mergeCell ref="G45:H45"/>
    <mergeCell ref="A27:A43"/>
    <mergeCell ref="D46:T46"/>
    <mergeCell ref="D24:T24"/>
    <mergeCell ref="A23:C23"/>
    <mergeCell ref="D23:E23"/>
    <mergeCell ref="G25:T25"/>
  </mergeCells>
  <conditionalFormatting sqref="D5:T21">
    <cfRule type="cellIs" dxfId="44" priority="28" operator="equal">
      <formula>2</formula>
    </cfRule>
    <cfRule type="cellIs" dxfId="43" priority="29" operator="equal">
      <formula>2.5</formula>
    </cfRule>
    <cfRule type="cellIs" dxfId="42" priority="30" operator="equal">
      <formula>3</formula>
    </cfRule>
    <cfRule type="cellIs" dxfId="41" priority="31" operator="equal">
      <formula>3.5</formula>
    </cfRule>
    <cfRule type="cellIs" dxfId="40" priority="32" operator="equal">
      <formula>4</formula>
    </cfRule>
    <cfRule type="cellIs" dxfId="39" priority="33" operator="equal">
      <formula>4.5</formula>
    </cfRule>
    <cfRule type="cellIs" dxfId="38" priority="34" operator="equal">
      <formula>5</formula>
    </cfRule>
    <cfRule type="cellIs" dxfId="37" priority="35" operator="equal">
      <formula>5.5</formula>
    </cfRule>
    <cfRule type="cellIs" dxfId="36" priority="36" operator="equal">
      <formula>6</formula>
    </cfRule>
  </conditionalFormatting>
  <conditionalFormatting sqref="D27:T43">
    <cfRule type="cellIs" dxfId="35" priority="19" operator="equal">
      <formula>2</formula>
    </cfRule>
    <cfRule type="cellIs" dxfId="34" priority="20" operator="equal">
      <formula>2.5</formula>
    </cfRule>
    <cfRule type="cellIs" dxfId="33" priority="21" operator="equal">
      <formula>3</formula>
    </cfRule>
    <cfRule type="cellIs" dxfId="32" priority="22" operator="equal">
      <formula>3.5</formula>
    </cfRule>
    <cfRule type="cellIs" dxfId="31" priority="23" operator="equal">
      <formula>4</formula>
    </cfRule>
    <cfRule type="cellIs" dxfId="30" priority="24" operator="equal">
      <formula>4.5</formula>
    </cfRule>
    <cfRule type="cellIs" dxfId="29" priority="25" operator="equal">
      <formula>5</formula>
    </cfRule>
    <cfRule type="cellIs" dxfId="28" priority="26" operator="equal">
      <formula>5.5</formula>
    </cfRule>
    <cfRule type="cellIs" dxfId="27" priority="27" operator="equal">
      <formula>6</formula>
    </cfRule>
  </conditionalFormatting>
  <conditionalFormatting sqref="D49:T65">
    <cfRule type="cellIs" dxfId="26" priority="1" operator="equal">
      <formula>2</formula>
    </cfRule>
    <cfRule type="cellIs" dxfId="25" priority="2" operator="equal">
      <formula>2.5</formula>
    </cfRule>
    <cfRule type="cellIs" dxfId="24" priority="3" operator="equal">
      <formula>3</formula>
    </cfRule>
    <cfRule type="cellIs" dxfId="23" priority="4" operator="equal">
      <formula>3.5</formula>
    </cfRule>
    <cfRule type="cellIs" dxfId="22" priority="5" operator="equal">
      <formula>4</formula>
    </cfRule>
    <cfRule type="cellIs" dxfId="21" priority="6" operator="equal">
      <formula>4.5</formula>
    </cfRule>
    <cfRule type="cellIs" dxfId="20" priority="7" operator="equal">
      <formula>5</formula>
    </cfRule>
    <cfRule type="cellIs" dxfId="19" priority="8" operator="equal">
      <formula>5.5</formula>
    </cfRule>
    <cfRule type="cellIs" dxfId="18" priority="9" operator="equal">
      <formula>6</formula>
    </cfRule>
  </conditionalFormatting>
  <pageMargins left="0.19685039370078741" right="0.19685039370078741" top="0.19685039370078741" bottom="0.19685039370078741"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D35"/>
  <sheetViews>
    <sheetView zoomScaleNormal="100" zoomScalePageLayoutView="70" workbookViewId="0">
      <selection activeCell="B3" sqref="B3"/>
    </sheetView>
  </sheetViews>
  <sheetFormatPr baseColWidth="10" defaultColWidth="4.7109375" defaultRowHeight="12.75" x14ac:dyDescent="0.2"/>
  <cols>
    <col min="1" max="2" width="4.7109375" style="36"/>
    <col min="3" max="3" width="4.7109375" style="36" customWidth="1"/>
    <col min="4" max="16384" width="4.7109375" style="36"/>
  </cols>
  <sheetData>
    <row r="1" spans="1:30" x14ac:dyDescent="0.2">
      <c r="A1" s="74" t="s">
        <v>88</v>
      </c>
    </row>
    <row r="3" spans="1:30" x14ac:dyDescent="0.2">
      <c r="A3" s="56" t="s">
        <v>83</v>
      </c>
    </row>
    <row r="4" spans="1:30" x14ac:dyDescent="0.2">
      <c r="A4" s="147" t="s">
        <v>85</v>
      </c>
      <c r="B4" s="147"/>
      <c r="C4" s="147"/>
      <c r="D4" s="58">
        <f>1+0.25*E4</f>
        <v>5</v>
      </c>
      <c r="E4" s="36">
        <v>16</v>
      </c>
    </row>
    <row r="5" spans="1:30" ht="13.5" thickBot="1" x14ac:dyDescent="0.25">
      <c r="A5" s="147" t="s">
        <v>82</v>
      </c>
      <c r="B5" s="147"/>
      <c r="C5" s="147"/>
      <c r="D5" s="73" t="s">
        <v>86</v>
      </c>
      <c r="E5" s="73"/>
      <c r="F5" s="73"/>
      <c r="G5" s="73"/>
      <c r="H5" s="73"/>
      <c r="I5" s="73"/>
      <c r="J5" s="73"/>
      <c r="K5" s="73"/>
      <c r="L5" s="73"/>
      <c r="M5" s="73"/>
      <c r="N5" s="73"/>
      <c r="O5" s="73"/>
      <c r="P5" s="73"/>
      <c r="Q5" s="73"/>
      <c r="R5" s="73"/>
      <c r="S5" s="73"/>
      <c r="T5" s="73"/>
      <c r="U5" s="73"/>
      <c r="V5" s="73"/>
      <c r="W5" s="73"/>
      <c r="X5" s="73"/>
      <c r="Y5" s="73"/>
      <c r="Z5" s="73"/>
      <c r="AA5" s="73"/>
      <c r="AB5" s="73"/>
      <c r="AC5" s="73"/>
      <c r="AD5" s="73"/>
    </row>
    <row r="6" spans="1:30" ht="13.5" thickBot="1" x14ac:dyDescent="0.25">
      <c r="B6" s="70"/>
      <c r="C6" s="53"/>
      <c r="D6" s="148" t="s">
        <v>4</v>
      </c>
      <c r="E6" s="148"/>
      <c r="F6" s="148"/>
      <c r="G6" s="148"/>
      <c r="H6" s="148"/>
      <c r="I6" s="148"/>
      <c r="J6" s="148"/>
      <c r="K6" s="148"/>
      <c r="L6" s="148"/>
      <c r="M6" s="148"/>
      <c r="N6" s="148"/>
      <c r="O6" s="148"/>
      <c r="P6" s="148"/>
      <c r="Q6" s="148"/>
      <c r="R6" s="148"/>
      <c r="S6" s="148"/>
      <c r="T6" s="148"/>
      <c r="U6" s="148"/>
      <c r="V6" s="148"/>
      <c r="W6" s="148"/>
      <c r="X6" s="148"/>
      <c r="Y6" s="148"/>
      <c r="Z6" s="148"/>
      <c r="AA6" s="148"/>
      <c r="AB6" s="148"/>
      <c r="AC6" s="148"/>
      <c r="AD6" s="149"/>
    </row>
    <row r="7" spans="1:30" ht="13.5" thickBot="1" x14ac:dyDescent="0.25">
      <c r="A7" s="71"/>
      <c r="B7" s="72"/>
      <c r="C7" s="76" t="s">
        <v>18</v>
      </c>
      <c r="D7" s="79">
        <v>6</v>
      </c>
      <c r="E7" s="80">
        <f>D7-0.5</f>
        <v>5.5</v>
      </c>
      <c r="F7" s="80">
        <f t="shared" ref="F7:K7" si="0">E7-0.5</f>
        <v>5</v>
      </c>
      <c r="G7" s="80">
        <f t="shared" si="0"/>
        <v>4.5</v>
      </c>
      <c r="H7" s="80">
        <f t="shared" si="0"/>
        <v>4</v>
      </c>
      <c r="I7" s="80">
        <f t="shared" si="0"/>
        <v>3.5</v>
      </c>
      <c r="J7" s="80">
        <f>I7-0.5</f>
        <v>3</v>
      </c>
      <c r="K7" s="80">
        <f t="shared" si="0"/>
        <v>2.5</v>
      </c>
      <c r="L7" s="81">
        <f>K7-0.5</f>
        <v>2</v>
      </c>
      <c r="M7" s="79">
        <f>D7</f>
        <v>6</v>
      </c>
      <c r="N7" s="80">
        <f t="shared" ref="N7:AD7" si="1">E7</f>
        <v>5.5</v>
      </c>
      <c r="O7" s="80">
        <f t="shared" si="1"/>
        <v>5</v>
      </c>
      <c r="P7" s="80">
        <f t="shared" si="1"/>
        <v>4.5</v>
      </c>
      <c r="Q7" s="80">
        <f t="shared" si="1"/>
        <v>4</v>
      </c>
      <c r="R7" s="80">
        <f t="shared" si="1"/>
        <v>3.5</v>
      </c>
      <c r="S7" s="80">
        <f t="shared" si="1"/>
        <v>3</v>
      </c>
      <c r="T7" s="80">
        <f t="shared" si="1"/>
        <v>2.5</v>
      </c>
      <c r="U7" s="81">
        <f t="shared" si="1"/>
        <v>2</v>
      </c>
      <c r="V7" s="79">
        <f t="shared" si="1"/>
        <v>6</v>
      </c>
      <c r="W7" s="80">
        <f t="shared" si="1"/>
        <v>5.5</v>
      </c>
      <c r="X7" s="80">
        <f t="shared" si="1"/>
        <v>5</v>
      </c>
      <c r="Y7" s="80">
        <f t="shared" si="1"/>
        <v>4.5</v>
      </c>
      <c r="Z7" s="80">
        <f t="shared" si="1"/>
        <v>4</v>
      </c>
      <c r="AA7" s="80">
        <f t="shared" si="1"/>
        <v>3.5</v>
      </c>
      <c r="AB7" s="80">
        <f t="shared" si="1"/>
        <v>3</v>
      </c>
      <c r="AC7" s="80">
        <f t="shared" si="1"/>
        <v>2.5</v>
      </c>
      <c r="AD7" s="81">
        <f t="shared" si="1"/>
        <v>2</v>
      </c>
    </row>
    <row r="8" spans="1:30" ht="13.5" thickBot="1" x14ac:dyDescent="0.25">
      <c r="A8" s="53"/>
      <c r="B8" s="82" t="s">
        <v>18</v>
      </c>
      <c r="C8" s="83" t="s">
        <v>84</v>
      </c>
      <c r="D8" s="84">
        <v>0.1</v>
      </c>
      <c r="E8" s="85">
        <v>0.1</v>
      </c>
      <c r="F8" s="85">
        <v>0.1</v>
      </c>
      <c r="G8" s="85">
        <v>0.1</v>
      </c>
      <c r="H8" s="85">
        <v>0.1</v>
      </c>
      <c r="I8" s="85">
        <v>0.1</v>
      </c>
      <c r="J8" s="85">
        <v>0.1</v>
      </c>
      <c r="K8" s="85">
        <v>0.1</v>
      </c>
      <c r="L8" s="86">
        <v>0.1</v>
      </c>
      <c r="M8" s="87">
        <f>D8+0.05</f>
        <v>0.15000000000000002</v>
      </c>
      <c r="N8" s="88">
        <f t="shared" ref="N8:AD8" si="2">E8+0.05</f>
        <v>0.15000000000000002</v>
      </c>
      <c r="O8" s="88">
        <f t="shared" si="2"/>
        <v>0.15000000000000002</v>
      </c>
      <c r="P8" s="88">
        <f t="shared" si="2"/>
        <v>0.15000000000000002</v>
      </c>
      <c r="Q8" s="88">
        <f t="shared" si="2"/>
        <v>0.15000000000000002</v>
      </c>
      <c r="R8" s="88">
        <f t="shared" si="2"/>
        <v>0.15000000000000002</v>
      </c>
      <c r="S8" s="88">
        <f t="shared" si="2"/>
        <v>0.15000000000000002</v>
      </c>
      <c r="T8" s="88">
        <f t="shared" si="2"/>
        <v>0.15000000000000002</v>
      </c>
      <c r="U8" s="89">
        <f t="shared" si="2"/>
        <v>0.15000000000000002</v>
      </c>
      <c r="V8" s="87">
        <f t="shared" si="2"/>
        <v>0.2</v>
      </c>
      <c r="W8" s="88">
        <f t="shared" si="2"/>
        <v>0.2</v>
      </c>
      <c r="X8" s="88">
        <f t="shared" si="2"/>
        <v>0.2</v>
      </c>
      <c r="Y8" s="88">
        <f t="shared" si="2"/>
        <v>0.2</v>
      </c>
      <c r="Z8" s="88">
        <f t="shared" si="2"/>
        <v>0.2</v>
      </c>
      <c r="AA8" s="88">
        <f t="shared" si="2"/>
        <v>0.2</v>
      </c>
      <c r="AB8" s="88">
        <f t="shared" si="2"/>
        <v>0.2</v>
      </c>
      <c r="AC8" s="88">
        <f t="shared" si="2"/>
        <v>0.2</v>
      </c>
      <c r="AD8" s="89">
        <f t="shared" si="2"/>
        <v>0.2</v>
      </c>
    </row>
    <row r="9" spans="1:30" x14ac:dyDescent="0.2">
      <c r="A9" s="150" t="s">
        <v>66</v>
      </c>
      <c r="B9" s="79">
        <v>6</v>
      </c>
      <c r="C9" s="93">
        <v>0.1</v>
      </c>
      <c r="D9" s="53">
        <f>IF(1-$C9-D$8&gt;0.8,"",IF(1-$C9-D$8&lt;0.59999,"",MROUND(D$7*D$8+$D$4*(1-$C9-D$8)+$B9*$C9,0.5)))</f>
        <v>5</v>
      </c>
      <c r="E9" s="54">
        <f t="shared" ref="E9:AD18" si="3">IF(1-$C9-E$8&gt;0.8,"",IF(1-$C9-E$8&lt;0.59999,"",MROUND(E$7*E$8+$D$4*(1-$C9-E$8)+$B9*$C9,0.5)))</f>
        <v>5</v>
      </c>
      <c r="F9" s="54">
        <f t="shared" si="3"/>
        <v>5</v>
      </c>
      <c r="G9" s="54">
        <f t="shared" si="3"/>
        <v>5</v>
      </c>
      <c r="H9" s="54">
        <f t="shared" si="3"/>
        <v>5</v>
      </c>
      <c r="I9" s="54">
        <f t="shared" si="3"/>
        <v>5</v>
      </c>
      <c r="J9" s="54">
        <f t="shared" si="3"/>
        <v>5</v>
      </c>
      <c r="K9" s="54">
        <f t="shared" si="3"/>
        <v>5</v>
      </c>
      <c r="L9" s="51">
        <f t="shared" si="3"/>
        <v>5</v>
      </c>
      <c r="M9" s="53">
        <f t="shared" si="3"/>
        <v>5.5</v>
      </c>
      <c r="N9" s="54">
        <f t="shared" si="3"/>
        <v>5</v>
      </c>
      <c r="O9" s="54">
        <f t="shared" si="3"/>
        <v>5</v>
      </c>
      <c r="P9" s="54">
        <f t="shared" si="3"/>
        <v>5</v>
      </c>
      <c r="Q9" s="54">
        <f t="shared" si="3"/>
        <v>5</v>
      </c>
      <c r="R9" s="54">
        <f t="shared" si="3"/>
        <v>5</v>
      </c>
      <c r="S9" s="54">
        <f t="shared" si="3"/>
        <v>5</v>
      </c>
      <c r="T9" s="54">
        <f t="shared" si="3"/>
        <v>4.5</v>
      </c>
      <c r="U9" s="51">
        <f t="shared" si="3"/>
        <v>4.5</v>
      </c>
      <c r="V9" s="53">
        <f t="shared" si="3"/>
        <v>5.5</v>
      </c>
      <c r="W9" s="54">
        <f t="shared" si="3"/>
        <v>5</v>
      </c>
      <c r="X9" s="54">
        <f t="shared" si="3"/>
        <v>5</v>
      </c>
      <c r="Y9" s="54">
        <f t="shared" si="3"/>
        <v>5</v>
      </c>
      <c r="Z9" s="54">
        <f t="shared" si="3"/>
        <v>5</v>
      </c>
      <c r="AA9" s="54">
        <f t="shared" si="3"/>
        <v>5</v>
      </c>
      <c r="AB9" s="54">
        <f t="shared" si="3"/>
        <v>4.5</v>
      </c>
      <c r="AC9" s="54">
        <f t="shared" si="3"/>
        <v>4.5</v>
      </c>
      <c r="AD9" s="51">
        <f t="shared" si="3"/>
        <v>4.5</v>
      </c>
    </row>
    <row r="10" spans="1:30" x14ac:dyDescent="0.2">
      <c r="A10" s="150"/>
      <c r="B10" s="94">
        <f>B9-0.5</f>
        <v>5.5</v>
      </c>
      <c r="C10" s="77">
        <v>0.1</v>
      </c>
      <c r="D10" s="55">
        <f t="shared" ref="D10:S35" si="4">IF(1-$C10-D$8&gt;0.8,"",IF(1-$C10-D$8&lt;0.59999,"",MROUND(D$7*D$8+$D$4*(1-$C10-D$8)+$B10*$C10,0.5)))</f>
        <v>5</v>
      </c>
      <c r="E10" s="6">
        <f t="shared" si="3"/>
        <v>5</v>
      </c>
      <c r="F10" s="6">
        <f t="shared" si="3"/>
        <v>5</v>
      </c>
      <c r="G10" s="6">
        <f t="shared" si="3"/>
        <v>5</v>
      </c>
      <c r="H10" s="6">
        <f t="shared" si="3"/>
        <v>5</v>
      </c>
      <c r="I10" s="6">
        <f t="shared" si="3"/>
        <v>5</v>
      </c>
      <c r="J10" s="6">
        <f t="shared" si="3"/>
        <v>5</v>
      </c>
      <c r="K10" s="6">
        <f t="shared" si="3"/>
        <v>5</v>
      </c>
      <c r="L10" s="52">
        <f t="shared" si="3"/>
        <v>5</v>
      </c>
      <c r="M10" s="55">
        <f t="shared" si="3"/>
        <v>5</v>
      </c>
      <c r="N10" s="6">
        <f t="shared" si="3"/>
        <v>5</v>
      </c>
      <c r="O10" s="6">
        <f t="shared" si="3"/>
        <v>5</v>
      </c>
      <c r="P10" s="6">
        <f t="shared" si="3"/>
        <v>5</v>
      </c>
      <c r="Q10" s="6">
        <f t="shared" si="3"/>
        <v>5</v>
      </c>
      <c r="R10" s="6">
        <f t="shared" si="3"/>
        <v>5</v>
      </c>
      <c r="S10" s="6">
        <f t="shared" si="3"/>
        <v>5</v>
      </c>
      <c r="T10" s="6">
        <f t="shared" si="3"/>
        <v>4.5</v>
      </c>
      <c r="U10" s="52">
        <f t="shared" si="3"/>
        <v>4.5</v>
      </c>
      <c r="V10" s="55">
        <f t="shared" si="3"/>
        <v>5.5</v>
      </c>
      <c r="W10" s="6">
        <f t="shared" si="3"/>
        <v>5</v>
      </c>
      <c r="X10" s="6">
        <f t="shared" si="3"/>
        <v>5</v>
      </c>
      <c r="Y10" s="6">
        <f t="shared" si="3"/>
        <v>5</v>
      </c>
      <c r="Z10" s="6">
        <f t="shared" si="3"/>
        <v>5</v>
      </c>
      <c r="AA10" s="6">
        <f t="shared" si="3"/>
        <v>5</v>
      </c>
      <c r="AB10" s="6">
        <f t="shared" si="3"/>
        <v>4.5</v>
      </c>
      <c r="AC10" s="6">
        <f t="shared" si="3"/>
        <v>4.5</v>
      </c>
      <c r="AD10" s="52">
        <f t="shared" si="3"/>
        <v>4.5</v>
      </c>
    </row>
    <row r="11" spans="1:30" x14ac:dyDescent="0.2">
      <c r="A11" s="150"/>
      <c r="B11" s="94">
        <f t="shared" ref="B11:B17" si="5">B10-0.5</f>
        <v>5</v>
      </c>
      <c r="C11" s="77">
        <v>0.1</v>
      </c>
      <c r="D11" s="55">
        <f t="shared" si="4"/>
        <v>5</v>
      </c>
      <c r="E11" s="6">
        <f t="shared" si="3"/>
        <v>5</v>
      </c>
      <c r="F11" s="6">
        <f t="shared" si="3"/>
        <v>5</v>
      </c>
      <c r="G11" s="6">
        <f t="shared" si="3"/>
        <v>5</v>
      </c>
      <c r="H11" s="6">
        <f t="shared" si="3"/>
        <v>5</v>
      </c>
      <c r="I11" s="6">
        <f t="shared" si="3"/>
        <v>5</v>
      </c>
      <c r="J11" s="6">
        <f t="shared" si="3"/>
        <v>5</v>
      </c>
      <c r="K11" s="6">
        <f t="shared" si="3"/>
        <v>5</v>
      </c>
      <c r="L11" s="52">
        <f t="shared" si="3"/>
        <v>4.5</v>
      </c>
      <c r="M11" s="55">
        <f t="shared" si="3"/>
        <v>5</v>
      </c>
      <c r="N11" s="6">
        <f t="shared" si="3"/>
        <v>5</v>
      </c>
      <c r="O11" s="6">
        <f t="shared" si="3"/>
        <v>5</v>
      </c>
      <c r="P11" s="6">
        <f t="shared" si="3"/>
        <v>5</v>
      </c>
      <c r="Q11" s="6">
        <f t="shared" si="3"/>
        <v>5</v>
      </c>
      <c r="R11" s="6">
        <f t="shared" si="3"/>
        <v>5</v>
      </c>
      <c r="S11" s="6">
        <f t="shared" si="3"/>
        <v>4.5</v>
      </c>
      <c r="T11" s="6">
        <f t="shared" si="3"/>
        <v>4.5</v>
      </c>
      <c r="U11" s="52">
        <f t="shared" si="3"/>
        <v>4.5</v>
      </c>
      <c r="V11" s="55">
        <f t="shared" si="3"/>
        <v>5</v>
      </c>
      <c r="W11" s="6">
        <f t="shared" si="3"/>
        <v>5</v>
      </c>
      <c r="X11" s="6">
        <f t="shared" si="3"/>
        <v>5</v>
      </c>
      <c r="Y11" s="6">
        <f t="shared" si="3"/>
        <v>5</v>
      </c>
      <c r="Z11" s="6">
        <f t="shared" si="3"/>
        <v>5</v>
      </c>
      <c r="AA11" s="6">
        <f t="shared" si="3"/>
        <v>4.5</v>
      </c>
      <c r="AB11" s="6">
        <f t="shared" si="3"/>
        <v>4.5</v>
      </c>
      <c r="AC11" s="6">
        <f t="shared" si="3"/>
        <v>4.5</v>
      </c>
      <c r="AD11" s="52">
        <f t="shared" si="3"/>
        <v>4.5</v>
      </c>
    </row>
    <row r="12" spans="1:30" x14ac:dyDescent="0.2">
      <c r="A12" s="150"/>
      <c r="B12" s="94">
        <f t="shared" si="5"/>
        <v>4.5</v>
      </c>
      <c r="C12" s="77">
        <v>0.1</v>
      </c>
      <c r="D12" s="55">
        <f t="shared" si="4"/>
        <v>5</v>
      </c>
      <c r="E12" s="6">
        <f t="shared" si="3"/>
        <v>5</v>
      </c>
      <c r="F12" s="6">
        <f t="shared" si="3"/>
        <v>5</v>
      </c>
      <c r="G12" s="6">
        <f t="shared" si="3"/>
        <v>5</v>
      </c>
      <c r="H12" s="6">
        <f t="shared" si="3"/>
        <v>5</v>
      </c>
      <c r="I12" s="6">
        <f t="shared" si="3"/>
        <v>5</v>
      </c>
      <c r="J12" s="6">
        <f t="shared" si="3"/>
        <v>5</v>
      </c>
      <c r="K12" s="6">
        <f t="shared" si="3"/>
        <v>4.5</v>
      </c>
      <c r="L12" s="52">
        <f t="shared" si="3"/>
        <v>4.5</v>
      </c>
      <c r="M12" s="55">
        <f t="shared" si="3"/>
        <v>5</v>
      </c>
      <c r="N12" s="6">
        <f t="shared" si="3"/>
        <v>5</v>
      </c>
      <c r="O12" s="6">
        <f t="shared" si="3"/>
        <v>5</v>
      </c>
      <c r="P12" s="6">
        <f t="shared" si="3"/>
        <v>5</v>
      </c>
      <c r="Q12" s="6">
        <f t="shared" si="3"/>
        <v>5</v>
      </c>
      <c r="R12" s="6">
        <f t="shared" si="3"/>
        <v>4.5</v>
      </c>
      <c r="S12" s="6">
        <f t="shared" si="3"/>
        <v>4.5</v>
      </c>
      <c r="T12" s="6">
        <f t="shared" si="3"/>
        <v>4.5</v>
      </c>
      <c r="U12" s="52">
        <f t="shared" si="3"/>
        <v>4.5</v>
      </c>
      <c r="V12" s="55">
        <f t="shared" si="3"/>
        <v>5</v>
      </c>
      <c r="W12" s="6">
        <f t="shared" si="3"/>
        <v>5</v>
      </c>
      <c r="X12" s="6">
        <f t="shared" si="3"/>
        <v>5</v>
      </c>
      <c r="Y12" s="6">
        <f t="shared" si="3"/>
        <v>5</v>
      </c>
      <c r="Z12" s="6">
        <f t="shared" si="3"/>
        <v>5</v>
      </c>
      <c r="AA12" s="6">
        <f t="shared" si="3"/>
        <v>4.5</v>
      </c>
      <c r="AB12" s="6">
        <f t="shared" si="3"/>
        <v>4.5</v>
      </c>
      <c r="AC12" s="6">
        <f t="shared" si="3"/>
        <v>4.5</v>
      </c>
      <c r="AD12" s="52">
        <f t="shared" si="3"/>
        <v>4.5</v>
      </c>
    </row>
    <row r="13" spans="1:30" x14ac:dyDescent="0.2">
      <c r="A13" s="150"/>
      <c r="B13" s="94">
        <f t="shared" si="5"/>
        <v>4</v>
      </c>
      <c r="C13" s="77">
        <v>0.1</v>
      </c>
      <c r="D13" s="55">
        <f t="shared" si="4"/>
        <v>5</v>
      </c>
      <c r="E13" s="6">
        <f t="shared" si="3"/>
        <v>5</v>
      </c>
      <c r="F13" s="6">
        <f t="shared" si="3"/>
        <v>5</v>
      </c>
      <c r="G13" s="6">
        <f t="shared" si="3"/>
        <v>5</v>
      </c>
      <c r="H13" s="6">
        <f t="shared" si="3"/>
        <v>5</v>
      </c>
      <c r="I13" s="6">
        <f t="shared" si="3"/>
        <v>5</v>
      </c>
      <c r="J13" s="6">
        <f t="shared" si="3"/>
        <v>4.5</v>
      </c>
      <c r="K13" s="6">
        <f t="shared" si="3"/>
        <v>4.5</v>
      </c>
      <c r="L13" s="52">
        <f t="shared" si="3"/>
        <v>4.5</v>
      </c>
      <c r="M13" s="55">
        <f t="shared" si="3"/>
        <v>5</v>
      </c>
      <c r="N13" s="6">
        <f t="shared" si="3"/>
        <v>5</v>
      </c>
      <c r="O13" s="6">
        <f t="shared" si="3"/>
        <v>5</v>
      </c>
      <c r="P13" s="6">
        <f t="shared" si="3"/>
        <v>5</v>
      </c>
      <c r="Q13" s="6">
        <f t="shared" si="3"/>
        <v>5</v>
      </c>
      <c r="R13" s="6">
        <f t="shared" si="3"/>
        <v>4.5</v>
      </c>
      <c r="S13" s="6">
        <f t="shared" si="3"/>
        <v>4.5</v>
      </c>
      <c r="T13" s="6">
        <f t="shared" si="3"/>
        <v>4.5</v>
      </c>
      <c r="U13" s="52">
        <f t="shared" si="3"/>
        <v>4.5</v>
      </c>
      <c r="V13" s="55">
        <f t="shared" si="3"/>
        <v>5</v>
      </c>
      <c r="W13" s="6">
        <f t="shared" si="3"/>
        <v>5</v>
      </c>
      <c r="X13" s="6">
        <f t="shared" si="3"/>
        <v>5</v>
      </c>
      <c r="Y13" s="6">
        <f t="shared" si="3"/>
        <v>5</v>
      </c>
      <c r="Z13" s="6">
        <f t="shared" si="3"/>
        <v>4.5</v>
      </c>
      <c r="AA13" s="6">
        <f t="shared" si="3"/>
        <v>4.5</v>
      </c>
      <c r="AB13" s="6">
        <f t="shared" si="3"/>
        <v>4.5</v>
      </c>
      <c r="AC13" s="6">
        <f t="shared" si="3"/>
        <v>4.5</v>
      </c>
      <c r="AD13" s="52">
        <f t="shared" si="3"/>
        <v>4.5</v>
      </c>
    </row>
    <row r="14" spans="1:30" x14ac:dyDescent="0.2">
      <c r="A14" s="150"/>
      <c r="B14" s="94">
        <f t="shared" si="5"/>
        <v>3.5</v>
      </c>
      <c r="C14" s="77">
        <v>0.1</v>
      </c>
      <c r="D14" s="55">
        <f t="shared" si="4"/>
        <v>5</v>
      </c>
      <c r="E14" s="6">
        <f t="shared" si="3"/>
        <v>5</v>
      </c>
      <c r="F14" s="6">
        <f t="shared" si="3"/>
        <v>5</v>
      </c>
      <c r="G14" s="6">
        <f t="shared" si="3"/>
        <v>5</v>
      </c>
      <c r="H14" s="6">
        <f t="shared" si="3"/>
        <v>5</v>
      </c>
      <c r="I14" s="6">
        <f t="shared" si="3"/>
        <v>4.5</v>
      </c>
      <c r="J14" s="6">
        <f t="shared" si="3"/>
        <v>4.5</v>
      </c>
      <c r="K14" s="6">
        <f t="shared" si="3"/>
        <v>4.5</v>
      </c>
      <c r="L14" s="52">
        <f t="shared" si="3"/>
        <v>4.5</v>
      </c>
      <c r="M14" s="55">
        <f t="shared" si="3"/>
        <v>5</v>
      </c>
      <c r="N14" s="6">
        <f t="shared" si="3"/>
        <v>5</v>
      </c>
      <c r="O14" s="6">
        <f t="shared" si="3"/>
        <v>5</v>
      </c>
      <c r="P14" s="6">
        <f t="shared" si="3"/>
        <v>5</v>
      </c>
      <c r="Q14" s="6">
        <f t="shared" si="3"/>
        <v>4.5</v>
      </c>
      <c r="R14" s="6">
        <f t="shared" si="3"/>
        <v>4.5</v>
      </c>
      <c r="S14" s="6">
        <f t="shared" si="3"/>
        <v>4.5</v>
      </c>
      <c r="T14" s="6">
        <f t="shared" si="3"/>
        <v>4.5</v>
      </c>
      <c r="U14" s="52">
        <f t="shared" si="3"/>
        <v>4.5</v>
      </c>
      <c r="V14" s="55">
        <f t="shared" si="3"/>
        <v>5</v>
      </c>
      <c r="W14" s="6">
        <f t="shared" si="3"/>
        <v>5</v>
      </c>
      <c r="X14" s="6">
        <f t="shared" si="3"/>
        <v>5</v>
      </c>
      <c r="Y14" s="6">
        <f t="shared" si="3"/>
        <v>5</v>
      </c>
      <c r="Z14" s="6">
        <f t="shared" si="3"/>
        <v>4.5</v>
      </c>
      <c r="AA14" s="6">
        <f t="shared" si="3"/>
        <v>4.5</v>
      </c>
      <c r="AB14" s="6">
        <f t="shared" si="3"/>
        <v>4.5</v>
      </c>
      <c r="AC14" s="6">
        <f t="shared" si="3"/>
        <v>4.5</v>
      </c>
      <c r="AD14" s="52">
        <f t="shared" si="3"/>
        <v>4.5</v>
      </c>
    </row>
    <row r="15" spans="1:30" x14ac:dyDescent="0.2">
      <c r="A15" s="150"/>
      <c r="B15" s="94">
        <f t="shared" si="5"/>
        <v>3</v>
      </c>
      <c r="C15" s="77">
        <v>0.1</v>
      </c>
      <c r="D15" s="55">
        <f t="shared" si="4"/>
        <v>5</v>
      </c>
      <c r="E15" s="6">
        <f t="shared" si="3"/>
        <v>5</v>
      </c>
      <c r="F15" s="6">
        <f t="shared" si="3"/>
        <v>5</v>
      </c>
      <c r="G15" s="6">
        <f t="shared" si="3"/>
        <v>5</v>
      </c>
      <c r="H15" s="6">
        <f t="shared" si="3"/>
        <v>4.5</v>
      </c>
      <c r="I15" s="6">
        <f t="shared" si="3"/>
        <v>4.5</v>
      </c>
      <c r="J15" s="6">
        <f t="shared" si="3"/>
        <v>4.5</v>
      </c>
      <c r="K15" s="6">
        <f t="shared" si="3"/>
        <v>4.5</v>
      </c>
      <c r="L15" s="52">
        <f t="shared" si="3"/>
        <v>4.5</v>
      </c>
      <c r="M15" s="55">
        <f t="shared" si="3"/>
        <v>5</v>
      </c>
      <c r="N15" s="6">
        <f t="shared" si="3"/>
        <v>5</v>
      </c>
      <c r="O15" s="6">
        <f t="shared" si="3"/>
        <v>5</v>
      </c>
      <c r="P15" s="6">
        <f t="shared" si="3"/>
        <v>4.5</v>
      </c>
      <c r="Q15" s="6">
        <f t="shared" si="3"/>
        <v>4.5</v>
      </c>
      <c r="R15" s="6">
        <f t="shared" si="3"/>
        <v>4.5</v>
      </c>
      <c r="S15" s="6">
        <f t="shared" si="3"/>
        <v>4.5</v>
      </c>
      <c r="T15" s="6">
        <f t="shared" si="3"/>
        <v>4.5</v>
      </c>
      <c r="U15" s="52">
        <f t="shared" si="3"/>
        <v>4.5</v>
      </c>
      <c r="V15" s="55">
        <f t="shared" si="3"/>
        <v>5</v>
      </c>
      <c r="W15" s="6">
        <f t="shared" si="3"/>
        <v>5</v>
      </c>
      <c r="X15" s="6">
        <f t="shared" si="3"/>
        <v>5</v>
      </c>
      <c r="Y15" s="6">
        <f t="shared" si="3"/>
        <v>4.5</v>
      </c>
      <c r="Z15" s="6">
        <f t="shared" si="3"/>
        <v>4.5</v>
      </c>
      <c r="AA15" s="6">
        <f t="shared" si="3"/>
        <v>4.5</v>
      </c>
      <c r="AB15" s="6">
        <f t="shared" si="3"/>
        <v>4.5</v>
      </c>
      <c r="AC15" s="6">
        <f t="shared" si="3"/>
        <v>4.5</v>
      </c>
      <c r="AD15" s="52">
        <f t="shared" si="3"/>
        <v>4</v>
      </c>
    </row>
    <row r="16" spans="1:30" x14ac:dyDescent="0.2">
      <c r="A16" s="150"/>
      <c r="B16" s="94">
        <f t="shared" si="5"/>
        <v>2.5</v>
      </c>
      <c r="C16" s="77">
        <v>0.1</v>
      </c>
      <c r="D16" s="55">
        <f t="shared" si="4"/>
        <v>5</v>
      </c>
      <c r="E16" s="6">
        <f t="shared" si="3"/>
        <v>5</v>
      </c>
      <c r="F16" s="6">
        <f t="shared" si="3"/>
        <v>5</v>
      </c>
      <c r="G16" s="6">
        <f t="shared" si="3"/>
        <v>4.5</v>
      </c>
      <c r="H16" s="6">
        <f t="shared" si="3"/>
        <v>4.5</v>
      </c>
      <c r="I16" s="6">
        <f t="shared" si="3"/>
        <v>4.5</v>
      </c>
      <c r="J16" s="6">
        <f t="shared" si="3"/>
        <v>4.5</v>
      </c>
      <c r="K16" s="6">
        <f t="shared" si="3"/>
        <v>4.5</v>
      </c>
      <c r="L16" s="52">
        <f t="shared" si="3"/>
        <v>4.5</v>
      </c>
      <c r="M16" s="55">
        <f t="shared" si="3"/>
        <v>5</v>
      </c>
      <c r="N16" s="6">
        <f t="shared" si="3"/>
        <v>5</v>
      </c>
      <c r="O16" s="6">
        <f t="shared" si="3"/>
        <v>5</v>
      </c>
      <c r="P16" s="6">
        <f t="shared" si="3"/>
        <v>4.5</v>
      </c>
      <c r="Q16" s="6">
        <f t="shared" si="3"/>
        <v>4.5</v>
      </c>
      <c r="R16" s="6">
        <f t="shared" si="3"/>
        <v>4.5</v>
      </c>
      <c r="S16" s="6">
        <f t="shared" si="3"/>
        <v>4.5</v>
      </c>
      <c r="T16" s="6">
        <f t="shared" si="3"/>
        <v>4.5</v>
      </c>
      <c r="U16" s="52">
        <f t="shared" si="3"/>
        <v>4.5</v>
      </c>
      <c r="V16" s="55">
        <f t="shared" si="3"/>
        <v>5</v>
      </c>
      <c r="W16" s="6">
        <f t="shared" si="3"/>
        <v>5</v>
      </c>
      <c r="X16" s="6">
        <f t="shared" si="3"/>
        <v>5</v>
      </c>
      <c r="Y16" s="6">
        <f t="shared" si="3"/>
        <v>4.5</v>
      </c>
      <c r="Z16" s="6">
        <f t="shared" si="3"/>
        <v>4.5</v>
      </c>
      <c r="AA16" s="6">
        <f t="shared" si="3"/>
        <v>4.5</v>
      </c>
      <c r="AB16" s="6">
        <f t="shared" si="3"/>
        <v>4.5</v>
      </c>
      <c r="AC16" s="6">
        <f t="shared" si="3"/>
        <v>4.5</v>
      </c>
      <c r="AD16" s="52">
        <f t="shared" si="3"/>
        <v>4</v>
      </c>
    </row>
    <row r="17" spans="1:30" ht="13.5" thickBot="1" x14ac:dyDescent="0.25">
      <c r="A17" s="150"/>
      <c r="B17" s="95">
        <f t="shared" si="5"/>
        <v>2</v>
      </c>
      <c r="C17" s="96">
        <v>0.1</v>
      </c>
      <c r="D17" s="47">
        <f t="shared" si="4"/>
        <v>5</v>
      </c>
      <c r="E17" s="48">
        <f t="shared" si="3"/>
        <v>5</v>
      </c>
      <c r="F17" s="48">
        <f t="shared" si="3"/>
        <v>4.5</v>
      </c>
      <c r="G17" s="48">
        <f t="shared" si="3"/>
        <v>4.5</v>
      </c>
      <c r="H17" s="48">
        <f t="shared" si="3"/>
        <v>4.5</v>
      </c>
      <c r="I17" s="48">
        <f t="shared" si="3"/>
        <v>4.5</v>
      </c>
      <c r="J17" s="48">
        <f t="shared" si="3"/>
        <v>4.5</v>
      </c>
      <c r="K17" s="48">
        <f t="shared" si="3"/>
        <v>4.5</v>
      </c>
      <c r="L17" s="49">
        <f t="shared" si="3"/>
        <v>4.5</v>
      </c>
      <c r="M17" s="47">
        <f t="shared" si="3"/>
        <v>5</v>
      </c>
      <c r="N17" s="48">
        <f t="shared" si="3"/>
        <v>5</v>
      </c>
      <c r="O17" s="48">
        <f t="shared" si="3"/>
        <v>4.5</v>
      </c>
      <c r="P17" s="48">
        <f t="shared" si="3"/>
        <v>4.5</v>
      </c>
      <c r="Q17" s="48">
        <f t="shared" si="3"/>
        <v>4.5</v>
      </c>
      <c r="R17" s="48">
        <f t="shared" si="3"/>
        <v>4.5</v>
      </c>
      <c r="S17" s="48">
        <f t="shared" si="3"/>
        <v>4.5</v>
      </c>
      <c r="T17" s="48">
        <f t="shared" si="3"/>
        <v>4.5</v>
      </c>
      <c r="U17" s="49">
        <f t="shared" si="3"/>
        <v>4.5</v>
      </c>
      <c r="V17" s="47">
        <f t="shared" si="3"/>
        <v>5</v>
      </c>
      <c r="W17" s="48">
        <f t="shared" si="3"/>
        <v>5</v>
      </c>
      <c r="X17" s="48">
        <f t="shared" si="3"/>
        <v>4.5</v>
      </c>
      <c r="Y17" s="48">
        <f t="shared" si="3"/>
        <v>4.5</v>
      </c>
      <c r="Z17" s="48">
        <f t="shared" si="3"/>
        <v>4.5</v>
      </c>
      <c r="AA17" s="48">
        <f t="shared" si="3"/>
        <v>4.5</v>
      </c>
      <c r="AB17" s="48">
        <f t="shared" si="3"/>
        <v>4.5</v>
      </c>
      <c r="AC17" s="48">
        <f t="shared" si="3"/>
        <v>4</v>
      </c>
      <c r="AD17" s="49">
        <f t="shared" si="3"/>
        <v>4</v>
      </c>
    </row>
    <row r="18" spans="1:30" x14ac:dyDescent="0.2">
      <c r="A18" s="150"/>
      <c r="B18" s="79">
        <f t="shared" ref="B18:B28" si="6">B9</f>
        <v>6</v>
      </c>
      <c r="C18" s="97">
        <f>C10+0.05</f>
        <v>0.15000000000000002</v>
      </c>
      <c r="D18" s="53">
        <f t="shared" si="4"/>
        <v>5.5</v>
      </c>
      <c r="E18" s="54">
        <f t="shared" si="3"/>
        <v>5</v>
      </c>
      <c r="F18" s="54">
        <f t="shared" si="3"/>
        <v>5</v>
      </c>
      <c r="G18" s="54">
        <f t="shared" si="3"/>
        <v>5</v>
      </c>
      <c r="H18" s="54">
        <f t="shared" si="3"/>
        <v>5</v>
      </c>
      <c r="I18" s="54">
        <f t="shared" si="3"/>
        <v>5</v>
      </c>
      <c r="J18" s="54">
        <f t="shared" si="3"/>
        <v>5</v>
      </c>
      <c r="K18" s="54">
        <f t="shared" si="3"/>
        <v>5</v>
      </c>
      <c r="L18" s="51">
        <f t="shared" si="3"/>
        <v>5</v>
      </c>
      <c r="M18" s="53">
        <f t="shared" si="3"/>
        <v>5.5</v>
      </c>
      <c r="N18" s="54">
        <f t="shared" si="3"/>
        <v>5</v>
      </c>
      <c r="O18" s="54">
        <f t="shared" si="3"/>
        <v>5</v>
      </c>
      <c r="P18" s="54">
        <f t="shared" si="3"/>
        <v>5</v>
      </c>
      <c r="Q18" s="54">
        <f t="shared" si="3"/>
        <v>5</v>
      </c>
      <c r="R18" s="54">
        <f t="shared" si="3"/>
        <v>5</v>
      </c>
      <c r="S18" s="54">
        <f t="shared" si="3"/>
        <v>5</v>
      </c>
      <c r="T18" s="54">
        <f t="shared" si="3"/>
        <v>5</v>
      </c>
      <c r="U18" s="51">
        <f t="shared" si="3"/>
        <v>4.5</v>
      </c>
      <c r="V18" s="53">
        <f t="shared" si="3"/>
        <v>5.5</v>
      </c>
      <c r="W18" s="54">
        <f t="shared" si="3"/>
        <v>5.5</v>
      </c>
      <c r="X18" s="54">
        <f t="shared" si="3"/>
        <v>5</v>
      </c>
      <c r="Y18" s="54">
        <f t="shared" si="3"/>
        <v>5</v>
      </c>
      <c r="Z18" s="54">
        <f t="shared" ref="Z18:AD19" si="7">IF(1-$C18-Z$8&gt;0.8,"",IF(1-$C18-Z$8&lt;0.59999,"",MROUND(Z$7*Z$8+$D$4*(1-$C18-Z$8)+$B18*$C18,0.5)))</f>
        <v>5</v>
      </c>
      <c r="AA18" s="54">
        <f t="shared" si="7"/>
        <v>5</v>
      </c>
      <c r="AB18" s="54">
        <f t="shared" si="7"/>
        <v>5</v>
      </c>
      <c r="AC18" s="54">
        <f t="shared" si="7"/>
        <v>4.5</v>
      </c>
      <c r="AD18" s="51">
        <f t="shared" si="7"/>
        <v>4.5</v>
      </c>
    </row>
    <row r="19" spans="1:30" x14ac:dyDescent="0.2">
      <c r="A19" s="150"/>
      <c r="B19" s="99">
        <f t="shared" si="6"/>
        <v>5.5</v>
      </c>
      <c r="C19" s="90">
        <f>C11+0.05</f>
        <v>0.15000000000000002</v>
      </c>
      <c r="D19" s="91">
        <f t="shared" si="4"/>
        <v>5</v>
      </c>
      <c r="E19" s="5">
        <f t="shared" si="4"/>
        <v>5</v>
      </c>
      <c r="F19" s="5">
        <f t="shared" si="4"/>
        <v>5</v>
      </c>
      <c r="G19" s="5">
        <f t="shared" si="4"/>
        <v>5</v>
      </c>
      <c r="H19" s="5">
        <f t="shared" si="4"/>
        <v>5</v>
      </c>
      <c r="I19" s="5">
        <f t="shared" si="4"/>
        <v>5</v>
      </c>
      <c r="J19" s="5">
        <f t="shared" ref="J19:Y19" si="8">IF(1-$C19-J$8&gt;0.8,"",IF(1-$C19-J$8&lt;0.59999,"",MROUND(J$7*J$8+$D$4*(1-$C19-J$8)+$B19*$C19,0.5)))</f>
        <v>5</v>
      </c>
      <c r="K19" s="5">
        <f t="shared" si="8"/>
        <v>5</v>
      </c>
      <c r="L19" s="92">
        <f t="shared" si="8"/>
        <v>5</v>
      </c>
      <c r="M19" s="91">
        <f t="shared" si="8"/>
        <v>5</v>
      </c>
      <c r="N19" s="5">
        <f t="shared" si="8"/>
        <v>5</v>
      </c>
      <c r="O19" s="5">
        <f t="shared" si="8"/>
        <v>5</v>
      </c>
      <c r="P19" s="5">
        <f t="shared" si="8"/>
        <v>5</v>
      </c>
      <c r="Q19" s="5">
        <f t="shared" si="8"/>
        <v>5</v>
      </c>
      <c r="R19" s="5">
        <f t="shared" si="8"/>
        <v>5</v>
      </c>
      <c r="S19" s="5">
        <f t="shared" si="8"/>
        <v>5</v>
      </c>
      <c r="T19" s="5">
        <f t="shared" si="8"/>
        <v>4.5</v>
      </c>
      <c r="U19" s="92">
        <f t="shared" si="8"/>
        <v>4.5</v>
      </c>
      <c r="V19" s="91">
        <f t="shared" si="8"/>
        <v>5.5</v>
      </c>
      <c r="W19" s="5">
        <f t="shared" si="8"/>
        <v>5</v>
      </c>
      <c r="X19" s="5">
        <f t="shared" si="8"/>
        <v>5</v>
      </c>
      <c r="Y19" s="5">
        <f t="shared" si="8"/>
        <v>5</v>
      </c>
      <c r="Z19" s="5">
        <f t="shared" si="7"/>
        <v>5</v>
      </c>
      <c r="AA19" s="5">
        <f t="shared" si="7"/>
        <v>5</v>
      </c>
      <c r="AB19" s="5">
        <f t="shared" si="7"/>
        <v>4.5</v>
      </c>
      <c r="AC19" s="5">
        <f t="shared" si="7"/>
        <v>4.5</v>
      </c>
      <c r="AD19" s="92">
        <f t="shared" si="7"/>
        <v>4.5</v>
      </c>
    </row>
    <row r="20" spans="1:30" x14ac:dyDescent="0.2">
      <c r="A20" s="150"/>
      <c r="B20" s="94">
        <f t="shared" si="6"/>
        <v>5</v>
      </c>
      <c r="C20" s="78">
        <f t="shared" ref="C20:C28" si="9">C11+0.05</f>
        <v>0.15000000000000002</v>
      </c>
      <c r="D20" s="55">
        <f t="shared" si="4"/>
        <v>5</v>
      </c>
      <c r="E20" s="6">
        <f t="shared" si="4"/>
        <v>5</v>
      </c>
      <c r="F20" s="6">
        <f t="shared" si="4"/>
        <v>5</v>
      </c>
      <c r="G20" s="6">
        <f t="shared" si="4"/>
        <v>5</v>
      </c>
      <c r="H20" s="6">
        <f t="shared" si="4"/>
        <v>5</v>
      </c>
      <c r="I20" s="6">
        <f t="shared" si="4"/>
        <v>5</v>
      </c>
      <c r="J20" s="6">
        <f t="shared" si="4"/>
        <v>5</v>
      </c>
      <c r="K20" s="6">
        <f t="shared" si="4"/>
        <v>5</v>
      </c>
      <c r="L20" s="52">
        <f t="shared" si="4"/>
        <v>4.5</v>
      </c>
      <c r="M20" s="55">
        <f t="shared" si="4"/>
        <v>5</v>
      </c>
      <c r="N20" s="6">
        <f t="shared" si="4"/>
        <v>5</v>
      </c>
      <c r="O20" s="6">
        <f t="shared" si="4"/>
        <v>5</v>
      </c>
      <c r="P20" s="6">
        <f t="shared" si="4"/>
        <v>5</v>
      </c>
      <c r="Q20" s="6">
        <f t="shared" si="4"/>
        <v>5</v>
      </c>
      <c r="R20" s="6">
        <f t="shared" si="4"/>
        <v>5</v>
      </c>
      <c r="S20" s="6">
        <f t="shared" si="4"/>
        <v>4.5</v>
      </c>
      <c r="T20" s="6">
        <f t="shared" ref="T20:AD35" si="10">IF(1-$C20-T$8&gt;0.8,"",IF(1-$C20-T$8&lt;0.59999,"",MROUND(T$7*T$8+$D$4*(1-$C20-T$8)+$B20*$C20,0.5)))</f>
        <v>4.5</v>
      </c>
      <c r="U20" s="52">
        <f t="shared" si="10"/>
        <v>4.5</v>
      </c>
      <c r="V20" s="55">
        <f t="shared" si="10"/>
        <v>5</v>
      </c>
      <c r="W20" s="6">
        <f t="shared" si="10"/>
        <v>5</v>
      </c>
      <c r="X20" s="6">
        <f t="shared" si="10"/>
        <v>5</v>
      </c>
      <c r="Y20" s="6">
        <f t="shared" si="10"/>
        <v>5</v>
      </c>
      <c r="Z20" s="6">
        <f t="shared" si="10"/>
        <v>5</v>
      </c>
      <c r="AA20" s="6">
        <f t="shared" si="10"/>
        <v>4.5</v>
      </c>
      <c r="AB20" s="6">
        <f t="shared" si="10"/>
        <v>4.5</v>
      </c>
      <c r="AC20" s="6">
        <f t="shared" si="10"/>
        <v>4.5</v>
      </c>
      <c r="AD20" s="52">
        <f t="shared" si="10"/>
        <v>4.5</v>
      </c>
    </row>
    <row r="21" spans="1:30" x14ac:dyDescent="0.2">
      <c r="A21" s="150"/>
      <c r="B21" s="94">
        <f t="shared" si="6"/>
        <v>4.5</v>
      </c>
      <c r="C21" s="78">
        <f t="shared" si="9"/>
        <v>0.15000000000000002</v>
      </c>
      <c r="D21" s="55">
        <f t="shared" si="4"/>
        <v>5</v>
      </c>
      <c r="E21" s="6">
        <f t="shared" si="4"/>
        <v>5</v>
      </c>
      <c r="F21" s="6">
        <f t="shared" si="4"/>
        <v>5</v>
      </c>
      <c r="G21" s="6">
        <f t="shared" si="4"/>
        <v>5</v>
      </c>
      <c r="H21" s="6">
        <f t="shared" si="4"/>
        <v>5</v>
      </c>
      <c r="I21" s="6">
        <f t="shared" si="4"/>
        <v>5</v>
      </c>
      <c r="J21" s="6">
        <f t="shared" si="4"/>
        <v>4.5</v>
      </c>
      <c r="K21" s="6">
        <f t="shared" si="4"/>
        <v>4.5</v>
      </c>
      <c r="L21" s="52">
        <f t="shared" si="4"/>
        <v>4.5</v>
      </c>
      <c r="M21" s="55">
        <f t="shared" si="4"/>
        <v>5</v>
      </c>
      <c r="N21" s="6">
        <f t="shared" si="4"/>
        <v>5</v>
      </c>
      <c r="O21" s="6">
        <f t="shared" si="4"/>
        <v>5</v>
      </c>
      <c r="P21" s="6">
        <f t="shared" si="4"/>
        <v>5</v>
      </c>
      <c r="Q21" s="6">
        <f t="shared" si="4"/>
        <v>5</v>
      </c>
      <c r="R21" s="6">
        <f t="shared" si="4"/>
        <v>4.5</v>
      </c>
      <c r="S21" s="6">
        <f t="shared" si="4"/>
        <v>4.5</v>
      </c>
      <c r="T21" s="6">
        <f t="shared" si="10"/>
        <v>4.5</v>
      </c>
      <c r="U21" s="52">
        <f t="shared" si="10"/>
        <v>4.5</v>
      </c>
      <c r="V21" s="55">
        <f t="shared" si="10"/>
        <v>5</v>
      </c>
      <c r="W21" s="6">
        <f t="shared" si="10"/>
        <v>5</v>
      </c>
      <c r="X21" s="6">
        <f t="shared" si="10"/>
        <v>5</v>
      </c>
      <c r="Y21" s="6">
        <f t="shared" si="10"/>
        <v>5</v>
      </c>
      <c r="Z21" s="6">
        <f t="shared" si="10"/>
        <v>4.5</v>
      </c>
      <c r="AA21" s="6">
        <f t="shared" si="10"/>
        <v>4.5</v>
      </c>
      <c r="AB21" s="6">
        <f t="shared" si="10"/>
        <v>4.5</v>
      </c>
      <c r="AC21" s="6">
        <f t="shared" si="10"/>
        <v>4.5</v>
      </c>
      <c r="AD21" s="52">
        <f t="shared" si="10"/>
        <v>4.5</v>
      </c>
    </row>
    <row r="22" spans="1:30" x14ac:dyDescent="0.2">
      <c r="A22" s="150"/>
      <c r="B22" s="94">
        <f t="shared" si="6"/>
        <v>4</v>
      </c>
      <c r="C22" s="78">
        <f t="shared" si="9"/>
        <v>0.15000000000000002</v>
      </c>
      <c r="D22" s="55">
        <f t="shared" si="4"/>
        <v>5</v>
      </c>
      <c r="E22" s="6">
        <f t="shared" si="4"/>
        <v>5</v>
      </c>
      <c r="F22" s="6">
        <f t="shared" si="4"/>
        <v>5</v>
      </c>
      <c r="G22" s="6">
        <f t="shared" si="4"/>
        <v>5</v>
      </c>
      <c r="H22" s="6">
        <f t="shared" si="4"/>
        <v>5</v>
      </c>
      <c r="I22" s="6">
        <f t="shared" si="4"/>
        <v>4.5</v>
      </c>
      <c r="J22" s="6">
        <f t="shared" si="4"/>
        <v>4.5</v>
      </c>
      <c r="K22" s="6">
        <f t="shared" si="4"/>
        <v>4.5</v>
      </c>
      <c r="L22" s="52">
        <f t="shared" si="4"/>
        <v>4.5</v>
      </c>
      <c r="M22" s="55">
        <f t="shared" si="4"/>
        <v>5</v>
      </c>
      <c r="N22" s="6">
        <f t="shared" si="4"/>
        <v>5</v>
      </c>
      <c r="O22" s="6">
        <f t="shared" si="4"/>
        <v>5</v>
      </c>
      <c r="P22" s="6">
        <f t="shared" si="4"/>
        <v>5</v>
      </c>
      <c r="Q22" s="6">
        <f t="shared" si="4"/>
        <v>4.5</v>
      </c>
      <c r="R22" s="6">
        <f t="shared" si="4"/>
        <v>4.5</v>
      </c>
      <c r="S22" s="6">
        <f t="shared" si="4"/>
        <v>4.5</v>
      </c>
      <c r="T22" s="6">
        <f t="shared" si="10"/>
        <v>4.5</v>
      </c>
      <c r="U22" s="52">
        <f t="shared" si="10"/>
        <v>4.5</v>
      </c>
      <c r="V22" s="55">
        <f t="shared" si="10"/>
        <v>5</v>
      </c>
      <c r="W22" s="6">
        <f t="shared" si="10"/>
        <v>5</v>
      </c>
      <c r="X22" s="6">
        <f t="shared" si="10"/>
        <v>5</v>
      </c>
      <c r="Y22" s="6">
        <f t="shared" si="10"/>
        <v>5</v>
      </c>
      <c r="Z22" s="6">
        <f t="shared" si="10"/>
        <v>4.5</v>
      </c>
      <c r="AA22" s="6">
        <f t="shared" si="10"/>
        <v>4.5</v>
      </c>
      <c r="AB22" s="6">
        <f t="shared" si="10"/>
        <v>4.5</v>
      </c>
      <c r="AC22" s="6">
        <f t="shared" si="10"/>
        <v>4.5</v>
      </c>
      <c r="AD22" s="52">
        <f t="shared" si="10"/>
        <v>4.5</v>
      </c>
    </row>
    <row r="23" spans="1:30" x14ac:dyDescent="0.2">
      <c r="A23" s="150"/>
      <c r="B23" s="94">
        <f t="shared" si="6"/>
        <v>3.5</v>
      </c>
      <c r="C23" s="78">
        <f t="shared" si="9"/>
        <v>0.15000000000000002</v>
      </c>
      <c r="D23" s="55">
        <f t="shared" si="4"/>
        <v>5</v>
      </c>
      <c r="E23" s="6">
        <f t="shared" si="4"/>
        <v>5</v>
      </c>
      <c r="F23" s="6">
        <f t="shared" si="4"/>
        <v>5</v>
      </c>
      <c r="G23" s="6">
        <f t="shared" si="4"/>
        <v>4.5</v>
      </c>
      <c r="H23" s="6">
        <f t="shared" si="4"/>
        <v>4.5</v>
      </c>
      <c r="I23" s="6">
        <f t="shared" si="4"/>
        <v>4.5</v>
      </c>
      <c r="J23" s="6">
        <f t="shared" si="4"/>
        <v>4.5</v>
      </c>
      <c r="K23" s="6">
        <f t="shared" si="4"/>
        <v>4.5</v>
      </c>
      <c r="L23" s="52">
        <f t="shared" si="4"/>
        <v>4.5</v>
      </c>
      <c r="M23" s="55">
        <f t="shared" si="4"/>
        <v>5</v>
      </c>
      <c r="N23" s="6">
        <f t="shared" si="4"/>
        <v>5</v>
      </c>
      <c r="O23" s="6">
        <f t="shared" si="4"/>
        <v>5</v>
      </c>
      <c r="P23" s="6">
        <f t="shared" si="4"/>
        <v>4.5</v>
      </c>
      <c r="Q23" s="6">
        <f t="shared" si="4"/>
        <v>4.5</v>
      </c>
      <c r="R23" s="6">
        <f t="shared" si="4"/>
        <v>4.5</v>
      </c>
      <c r="S23" s="6">
        <f t="shared" si="4"/>
        <v>4.5</v>
      </c>
      <c r="T23" s="6">
        <f t="shared" si="10"/>
        <v>4.5</v>
      </c>
      <c r="U23" s="52">
        <f t="shared" si="10"/>
        <v>4.5</v>
      </c>
      <c r="V23" s="55">
        <f t="shared" si="10"/>
        <v>5</v>
      </c>
      <c r="W23" s="6">
        <f t="shared" si="10"/>
        <v>5</v>
      </c>
      <c r="X23" s="6">
        <f t="shared" si="10"/>
        <v>5</v>
      </c>
      <c r="Y23" s="6">
        <f t="shared" si="10"/>
        <v>4.5</v>
      </c>
      <c r="Z23" s="6">
        <f t="shared" si="10"/>
        <v>4.5</v>
      </c>
      <c r="AA23" s="6">
        <f t="shared" si="10"/>
        <v>4.5</v>
      </c>
      <c r="AB23" s="6">
        <f t="shared" si="10"/>
        <v>4.5</v>
      </c>
      <c r="AC23" s="6">
        <f t="shared" si="10"/>
        <v>4.5</v>
      </c>
      <c r="AD23" s="52">
        <f t="shared" si="10"/>
        <v>4</v>
      </c>
    </row>
    <row r="24" spans="1:30" x14ac:dyDescent="0.2">
      <c r="A24" s="150"/>
      <c r="B24" s="94">
        <f t="shared" si="6"/>
        <v>3</v>
      </c>
      <c r="C24" s="78">
        <f t="shared" si="9"/>
        <v>0.15000000000000002</v>
      </c>
      <c r="D24" s="55">
        <f t="shared" si="4"/>
        <v>5</v>
      </c>
      <c r="E24" s="6">
        <f t="shared" si="4"/>
        <v>5</v>
      </c>
      <c r="F24" s="6">
        <f t="shared" si="4"/>
        <v>4.5</v>
      </c>
      <c r="G24" s="6">
        <f t="shared" si="4"/>
        <v>4.5</v>
      </c>
      <c r="H24" s="6">
        <f t="shared" si="4"/>
        <v>4.5</v>
      </c>
      <c r="I24" s="6">
        <f t="shared" si="4"/>
        <v>4.5</v>
      </c>
      <c r="J24" s="6">
        <f t="shared" si="4"/>
        <v>4.5</v>
      </c>
      <c r="K24" s="6">
        <f t="shared" si="4"/>
        <v>4.5</v>
      </c>
      <c r="L24" s="52">
        <f t="shared" si="4"/>
        <v>4.5</v>
      </c>
      <c r="M24" s="55">
        <f t="shared" si="4"/>
        <v>5</v>
      </c>
      <c r="N24" s="6">
        <f t="shared" si="4"/>
        <v>5</v>
      </c>
      <c r="O24" s="6">
        <f t="shared" si="4"/>
        <v>4.5</v>
      </c>
      <c r="P24" s="6">
        <f t="shared" si="4"/>
        <v>4.5</v>
      </c>
      <c r="Q24" s="6">
        <f t="shared" si="4"/>
        <v>4.5</v>
      </c>
      <c r="R24" s="6">
        <f t="shared" si="4"/>
        <v>4.5</v>
      </c>
      <c r="S24" s="6">
        <f t="shared" si="4"/>
        <v>4.5</v>
      </c>
      <c r="T24" s="6">
        <f t="shared" si="10"/>
        <v>4.5</v>
      </c>
      <c r="U24" s="52">
        <f t="shared" si="10"/>
        <v>4.5</v>
      </c>
      <c r="V24" s="55">
        <f t="shared" si="10"/>
        <v>5</v>
      </c>
      <c r="W24" s="6">
        <f t="shared" si="10"/>
        <v>5</v>
      </c>
      <c r="X24" s="6">
        <f t="shared" si="10"/>
        <v>4.5</v>
      </c>
      <c r="Y24" s="6">
        <f t="shared" si="10"/>
        <v>4.5</v>
      </c>
      <c r="Z24" s="6">
        <f t="shared" si="10"/>
        <v>4.5</v>
      </c>
      <c r="AA24" s="6">
        <f t="shared" si="10"/>
        <v>4.5</v>
      </c>
      <c r="AB24" s="6">
        <f t="shared" si="10"/>
        <v>4.5</v>
      </c>
      <c r="AC24" s="6">
        <f t="shared" si="10"/>
        <v>4</v>
      </c>
      <c r="AD24" s="52">
        <f t="shared" si="10"/>
        <v>4</v>
      </c>
    </row>
    <row r="25" spans="1:30" x14ac:dyDescent="0.2">
      <c r="A25" s="150"/>
      <c r="B25" s="94">
        <f t="shared" si="6"/>
        <v>2.5</v>
      </c>
      <c r="C25" s="78">
        <f t="shared" si="9"/>
        <v>0.15000000000000002</v>
      </c>
      <c r="D25" s="55">
        <f t="shared" si="4"/>
        <v>4.5</v>
      </c>
      <c r="E25" s="6">
        <f t="shared" si="4"/>
        <v>4.5</v>
      </c>
      <c r="F25" s="6">
        <f t="shared" si="4"/>
        <v>4.5</v>
      </c>
      <c r="G25" s="6">
        <f t="shared" si="4"/>
        <v>4.5</v>
      </c>
      <c r="H25" s="6">
        <f t="shared" si="4"/>
        <v>4.5</v>
      </c>
      <c r="I25" s="6">
        <f t="shared" si="4"/>
        <v>4.5</v>
      </c>
      <c r="J25" s="6">
        <f t="shared" si="4"/>
        <v>4.5</v>
      </c>
      <c r="K25" s="6">
        <f t="shared" si="4"/>
        <v>4.5</v>
      </c>
      <c r="L25" s="52">
        <f t="shared" si="4"/>
        <v>4.5</v>
      </c>
      <c r="M25" s="55">
        <f t="shared" si="4"/>
        <v>5</v>
      </c>
      <c r="N25" s="6">
        <f t="shared" si="4"/>
        <v>4.5</v>
      </c>
      <c r="O25" s="6">
        <f t="shared" si="4"/>
        <v>4.5</v>
      </c>
      <c r="P25" s="6">
        <f t="shared" si="4"/>
        <v>4.5</v>
      </c>
      <c r="Q25" s="6">
        <f t="shared" si="4"/>
        <v>4.5</v>
      </c>
      <c r="R25" s="6">
        <f t="shared" si="4"/>
        <v>4.5</v>
      </c>
      <c r="S25" s="6">
        <f t="shared" si="4"/>
        <v>4.5</v>
      </c>
      <c r="T25" s="6">
        <f t="shared" si="10"/>
        <v>4.5</v>
      </c>
      <c r="U25" s="52">
        <f t="shared" si="10"/>
        <v>4</v>
      </c>
      <c r="V25" s="55">
        <f t="shared" si="10"/>
        <v>5</v>
      </c>
      <c r="W25" s="6">
        <f t="shared" si="10"/>
        <v>4.5</v>
      </c>
      <c r="X25" s="6">
        <f t="shared" si="10"/>
        <v>4.5</v>
      </c>
      <c r="Y25" s="6">
        <f t="shared" si="10"/>
        <v>4.5</v>
      </c>
      <c r="Z25" s="6">
        <f t="shared" si="10"/>
        <v>4.5</v>
      </c>
      <c r="AA25" s="6">
        <f t="shared" si="10"/>
        <v>4.5</v>
      </c>
      <c r="AB25" s="6">
        <f t="shared" si="10"/>
        <v>4</v>
      </c>
      <c r="AC25" s="6">
        <f t="shared" si="10"/>
        <v>4</v>
      </c>
      <c r="AD25" s="52">
        <f t="shared" si="10"/>
        <v>4</v>
      </c>
    </row>
    <row r="26" spans="1:30" ht="13.5" thickBot="1" x14ac:dyDescent="0.25">
      <c r="A26" s="150"/>
      <c r="B26" s="95">
        <f t="shared" si="6"/>
        <v>2</v>
      </c>
      <c r="C26" s="98">
        <f t="shared" si="9"/>
        <v>0.15000000000000002</v>
      </c>
      <c r="D26" s="47">
        <f t="shared" si="4"/>
        <v>4.5</v>
      </c>
      <c r="E26" s="48">
        <f t="shared" si="4"/>
        <v>4.5</v>
      </c>
      <c r="F26" s="48">
        <f t="shared" si="4"/>
        <v>4.5</v>
      </c>
      <c r="G26" s="48">
        <f t="shared" si="4"/>
        <v>4.5</v>
      </c>
      <c r="H26" s="48">
        <f t="shared" si="4"/>
        <v>4.5</v>
      </c>
      <c r="I26" s="48">
        <f t="shared" si="4"/>
        <v>4.5</v>
      </c>
      <c r="J26" s="48">
        <f t="shared" si="4"/>
        <v>4.5</v>
      </c>
      <c r="K26" s="48">
        <f t="shared" si="4"/>
        <v>4.5</v>
      </c>
      <c r="L26" s="49">
        <f t="shared" si="4"/>
        <v>4.5</v>
      </c>
      <c r="M26" s="47">
        <f t="shared" si="4"/>
        <v>4.5</v>
      </c>
      <c r="N26" s="48">
        <f t="shared" si="4"/>
        <v>4.5</v>
      </c>
      <c r="O26" s="48">
        <f t="shared" si="4"/>
        <v>4.5</v>
      </c>
      <c r="P26" s="48">
        <f t="shared" si="4"/>
        <v>4.5</v>
      </c>
      <c r="Q26" s="48">
        <f t="shared" si="4"/>
        <v>4.5</v>
      </c>
      <c r="R26" s="48">
        <f t="shared" si="4"/>
        <v>4.5</v>
      </c>
      <c r="S26" s="48">
        <f t="shared" si="4"/>
        <v>4.5</v>
      </c>
      <c r="T26" s="48">
        <f t="shared" si="10"/>
        <v>4</v>
      </c>
      <c r="U26" s="49">
        <f t="shared" si="10"/>
        <v>4</v>
      </c>
      <c r="V26" s="47">
        <f t="shared" si="10"/>
        <v>5</v>
      </c>
      <c r="W26" s="48">
        <f t="shared" si="10"/>
        <v>4.5</v>
      </c>
      <c r="X26" s="48">
        <f t="shared" si="10"/>
        <v>4.5</v>
      </c>
      <c r="Y26" s="48">
        <f t="shared" si="10"/>
        <v>4.5</v>
      </c>
      <c r="Z26" s="48">
        <f t="shared" si="10"/>
        <v>4.5</v>
      </c>
      <c r="AA26" s="48">
        <f t="shared" si="10"/>
        <v>4.5</v>
      </c>
      <c r="AB26" s="48">
        <f t="shared" si="10"/>
        <v>4</v>
      </c>
      <c r="AC26" s="48">
        <f t="shared" si="10"/>
        <v>4</v>
      </c>
      <c r="AD26" s="49">
        <f t="shared" si="10"/>
        <v>4</v>
      </c>
    </row>
    <row r="27" spans="1:30" x14ac:dyDescent="0.2">
      <c r="A27" s="150"/>
      <c r="B27" s="79">
        <f t="shared" si="6"/>
        <v>6</v>
      </c>
      <c r="C27" s="97">
        <f t="shared" si="9"/>
        <v>0.2</v>
      </c>
      <c r="D27" s="53">
        <f t="shared" si="4"/>
        <v>5.5</v>
      </c>
      <c r="E27" s="54">
        <f t="shared" si="4"/>
        <v>5.5</v>
      </c>
      <c r="F27" s="54">
        <f t="shared" si="4"/>
        <v>5</v>
      </c>
      <c r="G27" s="54">
        <f t="shared" si="4"/>
        <v>5</v>
      </c>
      <c r="H27" s="54">
        <f t="shared" si="4"/>
        <v>5</v>
      </c>
      <c r="I27" s="54">
        <f t="shared" si="4"/>
        <v>5</v>
      </c>
      <c r="J27" s="54">
        <f t="shared" si="4"/>
        <v>5</v>
      </c>
      <c r="K27" s="54">
        <f t="shared" si="4"/>
        <v>5</v>
      </c>
      <c r="L27" s="51">
        <f t="shared" si="4"/>
        <v>5</v>
      </c>
      <c r="M27" s="53">
        <f t="shared" si="4"/>
        <v>5.5</v>
      </c>
      <c r="N27" s="54">
        <f t="shared" si="4"/>
        <v>5.5</v>
      </c>
      <c r="O27" s="54">
        <f t="shared" si="4"/>
        <v>5</v>
      </c>
      <c r="P27" s="54">
        <f t="shared" si="4"/>
        <v>5</v>
      </c>
      <c r="Q27" s="54">
        <f t="shared" si="4"/>
        <v>5</v>
      </c>
      <c r="R27" s="54">
        <f t="shared" si="4"/>
        <v>5</v>
      </c>
      <c r="S27" s="54">
        <f t="shared" si="4"/>
        <v>5</v>
      </c>
      <c r="T27" s="54">
        <f t="shared" si="10"/>
        <v>5</v>
      </c>
      <c r="U27" s="51">
        <f t="shared" si="10"/>
        <v>5</v>
      </c>
      <c r="V27" s="53">
        <f t="shared" si="10"/>
        <v>5.5</v>
      </c>
      <c r="W27" s="54">
        <f t="shared" si="10"/>
        <v>5.5</v>
      </c>
      <c r="X27" s="54">
        <f t="shared" si="10"/>
        <v>5</v>
      </c>
      <c r="Y27" s="54">
        <f t="shared" si="10"/>
        <v>5</v>
      </c>
      <c r="Z27" s="54">
        <f t="shared" si="10"/>
        <v>5</v>
      </c>
      <c r="AA27" s="54">
        <f t="shared" si="10"/>
        <v>5</v>
      </c>
      <c r="AB27" s="54">
        <f t="shared" si="10"/>
        <v>5</v>
      </c>
      <c r="AC27" s="54">
        <f t="shared" si="10"/>
        <v>4.5</v>
      </c>
      <c r="AD27" s="51">
        <f t="shared" si="10"/>
        <v>4.5</v>
      </c>
    </row>
    <row r="28" spans="1:30" x14ac:dyDescent="0.2">
      <c r="A28" s="150"/>
      <c r="B28" s="99">
        <f t="shared" si="6"/>
        <v>5.5</v>
      </c>
      <c r="C28" s="90">
        <f t="shared" si="9"/>
        <v>0.2</v>
      </c>
      <c r="D28" s="91">
        <f t="shared" ref="D28:S28" si="11">IF(1-$C28-D$8&gt;0.8,"",IF(1-$C28-D$8&lt;0.59999,"",MROUND(D$7*D$8+$D$4*(1-$C28-D$8)+$B28*$C28,0.5)))</f>
        <v>5</v>
      </c>
      <c r="E28" s="5">
        <f t="shared" si="11"/>
        <v>5</v>
      </c>
      <c r="F28" s="5">
        <f t="shared" si="11"/>
        <v>5</v>
      </c>
      <c r="G28" s="5">
        <f t="shared" si="11"/>
        <v>5</v>
      </c>
      <c r="H28" s="5">
        <f t="shared" si="11"/>
        <v>5</v>
      </c>
      <c r="I28" s="5">
        <f t="shared" si="11"/>
        <v>5</v>
      </c>
      <c r="J28" s="5">
        <f t="shared" si="11"/>
        <v>5</v>
      </c>
      <c r="K28" s="5">
        <f t="shared" si="11"/>
        <v>5</v>
      </c>
      <c r="L28" s="92">
        <f t="shared" si="11"/>
        <v>5</v>
      </c>
      <c r="M28" s="91">
        <f t="shared" si="11"/>
        <v>5.5</v>
      </c>
      <c r="N28" s="5">
        <f t="shared" si="11"/>
        <v>5</v>
      </c>
      <c r="O28" s="5">
        <f t="shared" si="11"/>
        <v>5</v>
      </c>
      <c r="P28" s="5">
        <f t="shared" si="11"/>
        <v>5</v>
      </c>
      <c r="Q28" s="5">
        <f t="shared" si="11"/>
        <v>5</v>
      </c>
      <c r="R28" s="5">
        <f t="shared" si="11"/>
        <v>5</v>
      </c>
      <c r="S28" s="5">
        <f t="shared" si="11"/>
        <v>5</v>
      </c>
      <c r="T28" s="5">
        <f t="shared" si="10"/>
        <v>4.5</v>
      </c>
      <c r="U28" s="92">
        <f t="shared" si="10"/>
        <v>4.5</v>
      </c>
      <c r="V28" s="91">
        <f t="shared" si="10"/>
        <v>5.5</v>
      </c>
      <c r="W28" s="5">
        <f t="shared" si="10"/>
        <v>5</v>
      </c>
      <c r="X28" s="5">
        <f t="shared" si="10"/>
        <v>5</v>
      </c>
      <c r="Y28" s="5">
        <f t="shared" si="10"/>
        <v>5</v>
      </c>
      <c r="Z28" s="5">
        <f t="shared" si="10"/>
        <v>5</v>
      </c>
      <c r="AA28" s="5">
        <f t="shared" si="10"/>
        <v>5</v>
      </c>
      <c r="AB28" s="5">
        <f t="shared" si="10"/>
        <v>4.5</v>
      </c>
      <c r="AC28" s="5">
        <f t="shared" si="10"/>
        <v>4.5</v>
      </c>
      <c r="AD28" s="92">
        <f t="shared" si="10"/>
        <v>4.5</v>
      </c>
    </row>
    <row r="29" spans="1:30" x14ac:dyDescent="0.2">
      <c r="A29" s="150"/>
      <c r="B29" s="94">
        <f t="shared" ref="B29:B35" si="12">B20</f>
        <v>5</v>
      </c>
      <c r="C29" s="78">
        <f t="shared" ref="C29:C35" si="13">C20+0.05</f>
        <v>0.2</v>
      </c>
      <c r="D29" s="55">
        <f t="shared" si="4"/>
        <v>5</v>
      </c>
      <c r="E29" s="6">
        <f t="shared" si="4"/>
        <v>5</v>
      </c>
      <c r="F29" s="6">
        <f t="shared" si="4"/>
        <v>5</v>
      </c>
      <c r="G29" s="6">
        <f t="shared" si="4"/>
        <v>5</v>
      </c>
      <c r="H29" s="6">
        <f t="shared" si="4"/>
        <v>5</v>
      </c>
      <c r="I29" s="6">
        <f t="shared" si="4"/>
        <v>5</v>
      </c>
      <c r="J29" s="6">
        <f t="shared" si="4"/>
        <v>5</v>
      </c>
      <c r="K29" s="6">
        <f t="shared" si="4"/>
        <v>5</v>
      </c>
      <c r="L29" s="52">
        <f t="shared" si="4"/>
        <v>4.5</v>
      </c>
      <c r="M29" s="55">
        <f t="shared" si="4"/>
        <v>5</v>
      </c>
      <c r="N29" s="6">
        <f t="shared" si="4"/>
        <v>5</v>
      </c>
      <c r="O29" s="6">
        <f t="shared" si="4"/>
        <v>5</v>
      </c>
      <c r="P29" s="6">
        <f t="shared" si="4"/>
        <v>5</v>
      </c>
      <c r="Q29" s="6">
        <f t="shared" si="4"/>
        <v>5</v>
      </c>
      <c r="R29" s="6">
        <f t="shared" si="4"/>
        <v>5</v>
      </c>
      <c r="S29" s="6">
        <f t="shared" si="4"/>
        <v>4.5</v>
      </c>
      <c r="T29" s="6">
        <f t="shared" si="10"/>
        <v>4.5</v>
      </c>
      <c r="U29" s="52">
        <f t="shared" si="10"/>
        <v>4.5</v>
      </c>
      <c r="V29" s="55">
        <f t="shared" si="10"/>
        <v>5</v>
      </c>
      <c r="W29" s="6">
        <f t="shared" si="10"/>
        <v>5</v>
      </c>
      <c r="X29" s="6">
        <f t="shared" si="10"/>
        <v>5</v>
      </c>
      <c r="Y29" s="6">
        <f t="shared" si="10"/>
        <v>5</v>
      </c>
      <c r="Z29" s="6">
        <f t="shared" si="10"/>
        <v>5</v>
      </c>
      <c r="AA29" s="6">
        <f t="shared" si="10"/>
        <v>4.5</v>
      </c>
      <c r="AB29" s="6">
        <f t="shared" si="10"/>
        <v>4.5</v>
      </c>
      <c r="AC29" s="6">
        <f t="shared" si="10"/>
        <v>4.5</v>
      </c>
      <c r="AD29" s="52">
        <f t="shared" si="10"/>
        <v>4.5</v>
      </c>
    </row>
    <row r="30" spans="1:30" x14ac:dyDescent="0.2">
      <c r="A30" s="150"/>
      <c r="B30" s="94">
        <f t="shared" si="12"/>
        <v>4.5</v>
      </c>
      <c r="C30" s="78">
        <f t="shared" si="13"/>
        <v>0.2</v>
      </c>
      <c r="D30" s="55">
        <f t="shared" si="4"/>
        <v>5</v>
      </c>
      <c r="E30" s="6">
        <f t="shared" si="4"/>
        <v>5</v>
      </c>
      <c r="F30" s="6">
        <f t="shared" si="4"/>
        <v>5</v>
      </c>
      <c r="G30" s="6">
        <f t="shared" si="4"/>
        <v>5</v>
      </c>
      <c r="H30" s="6">
        <f t="shared" si="4"/>
        <v>5</v>
      </c>
      <c r="I30" s="6">
        <f t="shared" si="4"/>
        <v>5</v>
      </c>
      <c r="J30" s="6">
        <f t="shared" si="4"/>
        <v>4.5</v>
      </c>
      <c r="K30" s="6">
        <f t="shared" si="4"/>
        <v>4.5</v>
      </c>
      <c r="L30" s="52">
        <f t="shared" si="4"/>
        <v>4.5</v>
      </c>
      <c r="M30" s="55">
        <f t="shared" si="4"/>
        <v>5</v>
      </c>
      <c r="N30" s="6">
        <f t="shared" si="4"/>
        <v>5</v>
      </c>
      <c r="O30" s="6">
        <f t="shared" si="4"/>
        <v>5</v>
      </c>
      <c r="P30" s="6">
        <f t="shared" si="4"/>
        <v>5</v>
      </c>
      <c r="Q30" s="6">
        <f t="shared" si="4"/>
        <v>5</v>
      </c>
      <c r="R30" s="6">
        <f t="shared" si="4"/>
        <v>4.5</v>
      </c>
      <c r="S30" s="6">
        <f t="shared" si="4"/>
        <v>4.5</v>
      </c>
      <c r="T30" s="6">
        <f t="shared" si="10"/>
        <v>4.5</v>
      </c>
      <c r="U30" s="52">
        <f t="shared" si="10"/>
        <v>4.5</v>
      </c>
      <c r="V30" s="55">
        <f t="shared" si="10"/>
        <v>5</v>
      </c>
      <c r="W30" s="6">
        <f t="shared" si="10"/>
        <v>5</v>
      </c>
      <c r="X30" s="6">
        <f t="shared" si="10"/>
        <v>5</v>
      </c>
      <c r="Y30" s="6">
        <f t="shared" si="10"/>
        <v>5</v>
      </c>
      <c r="Z30" s="6">
        <f t="shared" si="10"/>
        <v>4.5</v>
      </c>
      <c r="AA30" s="6">
        <f t="shared" si="10"/>
        <v>4.5</v>
      </c>
      <c r="AB30" s="6">
        <f t="shared" si="10"/>
        <v>4.5</v>
      </c>
      <c r="AC30" s="6">
        <f t="shared" si="10"/>
        <v>4.5</v>
      </c>
      <c r="AD30" s="52">
        <f t="shared" si="10"/>
        <v>4.5</v>
      </c>
    </row>
    <row r="31" spans="1:30" x14ac:dyDescent="0.2">
      <c r="A31" s="150"/>
      <c r="B31" s="94">
        <f t="shared" si="12"/>
        <v>4</v>
      </c>
      <c r="C31" s="78">
        <f t="shared" si="13"/>
        <v>0.2</v>
      </c>
      <c r="D31" s="55">
        <f t="shared" si="4"/>
        <v>5</v>
      </c>
      <c r="E31" s="6">
        <f t="shared" si="4"/>
        <v>5</v>
      </c>
      <c r="F31" s="6">
        <f t="shared" si="4"/>
        <v>5</v>
      </c>
      <c r="G31" s="6">
        <f t="shared" si="4"/>
        <v>5</v>
      </c>
      <c r="H31" s="6">
        <f t="shared" si="4"/>
        <v>4.5</v>
      </c>
      <c r="I31" s="6">
        <f t="shared" si="4"/>
        <v>4.5</v>
      </c>
      <c r="J31" s="6">
        <f t="shared" si="4"/>
        <v>4.5</v>
      </c>
      <c r="K31" s="6">
        <f t="shared" si="4"/>
        <v>4.5</v>
      </c>
      <c r="L31" s="52">
        <f t="shared" si="4"/>
        <v>4.5</v>
      </c>
      <c r="M31" s="55">
        <f t="shared" si="4"/>
        <v>5</v>
      </c>
      <c r="N31" s="6">
        <f t="shared" si="4"/>
        <v>5</v>
      </c>
      <c r="O31" s="6">
        <f t="shared" si="4"/>
        <v>5</v>
      </c>
      <c r="P31" s="6">
        <f t="shared" si="4"/>
        <v>4.5</v>
      </c>
      <c r="Q31" s="6">
        <f t="shared" si="4"/>
        <v>4.5</v>
      </c>
      <c r="R31" s="6">
        <f t="shared" si="4"/>
        <v>4.5</v>
      </c>
      <c r="S31" s="6">
        <f t="shared" si="4"/>
        <v>4.5</v>
      </c>
      <c r="T31" s="6">
        <f t="shared" si="10"/>
        <v>4.5</v>
      </c>
      <c r="U31" s="52">
        <f t="shared" si="10"/>
        <v>4.5</v>
      </c>
      <c r="V31" s="55">
        <f t="shared" si="10"/>
        <v>5</v>
      </c>
      <c r="W31" s="6">
        <f t="shared" si="10"/>
        <v>5</v>
      </c>
      <c r="X31" s="6">
        <f t="shared" si="10"/>
        <v>5</v>
      </c>
      <c r="Y31" s="6">
        <f t="shared" si="10"/>
        <v>4.5</v>
      </c>
      <c r="Z31" s="6">
        <f t="shared" si="10"/>
        <v>4.5</v>
      </c>
      <c r="AA31" s="6">
        <f t="shared" si="10"/>
        <v>4.5</v>
      </c>
      <c r="AB31" s="6">
        <f t="shared" si="10"/>
        <v>4.5</v>
      </c>
      <c r="AC31" s="6">
        <f t="shared" si="10"/>
        <v>4.5</v>
      </c>
      <c r="AD31" s="52">
        <f t="shared" si="10"/>
        <v>4</v>
      </c>
    </row>
    <row r="32" spans="1:30" x14ac:dyDescent="0.2">
      <c r="A32" s="150"/>
      <c r="B32" s="94">
        <f t="shared" si="12"/>
        <v>3.5</v>
      </c>
      <c r="C32" s="78">
        <f t="shared" si="13"/>
        <v>0.2</v>
      </c>
      <c r="D32" s="55">
        <f t="shared" si="4"/>
        <v>5</v>
      </c>
      <c r="E32" s="6">
        <f t="shared" si="4"/>
        <v>5</v>
      </c>
      <c r="F32" s="6">
        <f t="shared" si="4"/>
        <v>4.5</v>
      </c>
      <c r="G32" s="6">
        <f t="shared" si="4"/>
        <v>4.5</v>
      </c>
      <c r="H32" s="6">
        <f t="shared" si="4"/>
        <v>4.5</v>
      </c>
      <c r="I32" s="6">
        <f t="shared" si="4"/>
        <v>4.5</v>
      </c>
      <c r="J32" s="6">
        <f t="shared" si="4"/>
        <v>4.5</v>
      </c>
      <c r="K32" s="6">
        <f t="shared" si="4"/>
        <v>4.5</v>
      </c>
      <c r="L32" s="52">
        <f t="shared" si="4"/>
        <v>4.5</v>
      </c>
      <c r="M32" s="55">
        <f t="shared" si="4"/>
        <v>5</v>
      </c>
      <c r="N32" s="6">
        <f t="shared" si="4"/>
        <v>5</v>
      </c>
      <c r="O32" s="6">
        <f t="shared" si="4"/>
        <v>4.5</v>
      </c>
      <c r="P32" s="6">
        <f t="shared" si="4"/>
        <v>4.5</v>
      </c>
      <c r="Q32" s="6">
        <f t="shared" si="4"/>
        <v>4.5</v>
      </c>
      <c r="R32" s="6">
        <f t="shared" si="4"/>
        <v>4.5</v>
      </c>
      <c r="S32" s="6">
        <f t="shared" si="4"/>
        <v>4.5</v>
      </c>
      <c r="T32" s="6">
        <f t="shared" si="10"/>
        <v>4.5</v>
      </c>
      <c r="U32" s="52">
        <f t="shared" si="10"/>
        <v>4.5</v>
      </c>
      <c r="V32" s="55">
        <f t="shared" si="10"/>
        <v>5</v>
      </c>
      <c r="W32" s="6">
        <f t="shared" si="10"/>
        <v>5</v>
      </c>
      <c r="X32" s="6">
        <f t="shared" si="10"/>
        <v>4.5</v>
      </c>
      <c r="Y32" s="6">
        <f t="shared" si="10"/>
        <v>4.5</v>
      </c>
      <c r="Z32" s="6">
        <f t="shared" si="10"/>
        <v>4.5</v>
      </c>
      <c r="AA32" s="6">
        <f t="shared" si="10"/>
        <v>4.5</v>
      </c>
      <c r="AB32" s="6">
        <f t="shared" si="10"/>
        <v>4.5</v>
      </c>
      <c r="AC32" s="6">
        <f t="shared" si="10"/>
        <v>4</v>
      </c>
      <c r="AD32" s="52">
        <f t="shared" si="10"/>
        <v>4</v>
      </c>
    </row>
    <row r="33" spans="1:30" x14ac:dyDescent="0.2">
      <c r="A33" s="150"/>
      <c r="B33" s="94">
        <f t="shared" si="12"/>
        <v>3</v>
      </c>
      <c r="C33" s="78">
        <f t="shared" si="13"/>
        <v>0.2</v>
      </c>
      <c r="D33" s="55">
        <f t="shared" si="4"/>
        <v>4.5</v>
      </c>
      <c r="E33" s="6">
        <f t="shared" si="4"/>
        <v>4.5</v>
      </c>
      <c r="F33" s="6">
        <f t="shared" si="4"/>
        <v>4.5</v>
      </c>
      <c r="G33" s="6">
        <f t="shared" si="4"/>
        <v>4.5</v>
      </c>
      <c r="H33" s="6">
        <f t="shared" si="4"/>
        <v>4.5</v>
      </c>
      <c r="I33" s="6">
        <f t="shared" si="4"/>
        <v>4.5</v>
      </c>
      <c r="J33" s="6">
        <f t="shared" si="4"/>
        <v>4.5</v>
      </c>
      <c r="K33" s="6">
        <f t="shared" si="4"/>
        <v>4.5</v>
      </c>
      <c r="L33" s="52">
        <f t="shared" si="4"/>
        <v>4.5</v>
      </c>
      <c r="M33" s="55">
        <f t="shared" si="4"/>
        <v>5</v>
      </c>
      <c r="N33" s="6">
        <f t="shared" si="4"/>
        <v>4.5</v>
      </c>
      <c r="O33" s="6">
        <f t="shared" si="4"/>
        <v>4.5</v>
      </c>
      <c r="P33" s="6">
        <f t="shared" si="4"/>
        <v>4.5</v>
      </c>
      <c r="Q33" s="6">
        <f t="shared" si="4"/>
        <v>4.5</v>
      </c>
      <c r="R33" s="6">
        <f t="shared" si="4"/>
        <v>4.5</v>
      </c>
      <c r="S33" s="6">
        <f t="shared" si="4"/>
        <v>4.5</v>
      </c>
      <c r="T33" s="6">
        <f t="shared" si="10"/>
        <v>4</v>
      </c>
      <c r="U33" s="52">
        <f t="shared" si="10"/>
        <v>4</v>
      </c>
      <c r="V33" s="55">
        <f t="shared" si="10"/>
        <v>5</v>
      </c>
      <c r="W33" s="6">
        <f t="shared" si="10"/>
        <v>4.5</v>
      </c>
      <c r="X33" s="6">
        <f t="shared" si="10"/>
        <v>4.5</v>
      </c>
      <c r="Y33" s="6">
        <f t="shared" si="10"/>
        <v>4.5</v>
      </c>
      <c r="Z33" s="6">
        <f t="shared" si="10"/>
        <v>4.5</v>
      </c>
      <c r="AA33" s="6">
        <f t="shared" si="10"/>
        <v>4.5</v>
      </c>
      <c r="AB33" s="6">
        <f t="shared" si="10"/>
        <v>4</v>
      </c>
      <c r="AC33" s="6">
        <f t="shared" si="10"/>
        <v>4</v>
      </c>
      <c r="AD33" s="52">
        <f t="shared" si="10"/>
        <v>4</v>
      </c>
    </row>
    <row r="34" spans="1:30" x14ac:dyDescent="0.2">
      <c r="A34" s="150"/>
      <c r="B34" s="94">
        <f t="shared" si="12"/>
        <v>2.5</v>
      </c>
      <c r="C34" s="78">
        <f t="shared" si="13"/>
        <v>0.2</v>
      </c>
      <c r="D34" s="55">
        <f t="shared" si="4"/>
        <v>4.5</v>
      </c>
      <c r="E34" s="6">
        <f t="shared" si="4"/>
        <v>4.5</v>
      </c>
      <c r="F34" s="6">
        <f t="shared" si="4"/>
        <v>4.5</v>
      </c>
      <c r="G34" s="6">
        <f t="shared" si="4"/>
        <v>4.5</v>
      </c>
      <c r="H34" s="6">
        <f t="shared" si="4"/>
        <v>4.5</v>
      </c>
      <c r="I34" s="6">
        <f t="shared" si="4"/>
        <v>4.5</v>
      </c>
      <c r="J34" s="6">
        <f t="shared" si="4"/>
        <v>4.5</v>
      </c>
      <c r="K34" s="6">
        <f t="shared" si="4"/>
        <v>4.5</v>
      </c>
      <c r="L34" s="52">
        <f t="shared" si="4"/>
        <v>4</v>
      </c>
      <c r="M34" s="55">
        <f t="shared" si="4"/>
        <v>4.5</v>
      </c>
      <c r="N34" s="6">
        <f t="shared" si="4"/>
        <v>4.5</v>
      </c>
      <c r="O34" s="6">
        <f t="shared" si="4"/>
        <v>4.5</v>
      </c>
      <c r="P34" s="6">
        <f t="shared" si="4"/>
        <v>4.5</v>
      </c>
      <c r="Q34" s="6">
        <f t="shared" si="4"/>
        <v>4.5</v>
      </c>
      <c r="R34" s="6">
        <f t="shared" si="4"/>
        <v>4.5</v>
      </c>
      <c r="S34" s="6">
        <f t="shared" si="4"/>
        <v>4</v>
      </c>
      <c r="T34" s="6">
        <f t="shared" si="10"/>
        <v>4</v>
      </c>
      <c r="U34" s="52">
        <f t="shared" si="10"/>
        <v>4</v>
      </c>
      <c r="V34" s="55">
        <f t="shared" si="10"/>
        <v>4.5</v>
      </c>
      <c r="W34" s="6">
        <f t="shared" si="10"/>
        <v>4.5</v>
      </c>
      <c r="X34" s="6">
        <f t="shared" si="10"/>
        <v>4.5</v>
      </c>
      <c r="Y34" s="6">
        <f t="shared" si="10"/>
        <v>4.5</v>
      </c>
      <c r="Z34" s="6">
        <f t="shared" si="10"/>
        <v>4.5</v>
      </c>
      <c r="AA34" s="6">
        <f t="shared" si="10"/>
        <v>4</v>
      </c>
      <c r="AB34" s="6">
        <f t="shared" si="10"/>
        <v>4</v>
      </c>
      <c r="AC34" s="6">
        <f t="shared" si="10"/>
        <v>4</v>
      </c>
      <c r="AD34" s="52">
        <f t="shared" si="10"/>
        <v>4</v>
      </c>
    </row>
    <row r="35" spans="1:30" ht="13.5" thickBot="1" x14ac:dyDescent="0.25">
      <c r="A35" s="150"/>
      <c r="B35" s="95">
        <f t="shared" si="12"/>
        <v>2</v>
      </c>
      <c r="C35" s="98">
        <f t="shared" si="13"/>
        <v>0.2</v>
      </c>
      <c r="D35" s="47">
        <f t="shared" si="4"/>
        <v>4.5</v>
      </c>
      <c r="E35" s="48">
        <f t="shared" si="4"/>
        <v>4.5</v>
      </c>
      <c r="F35" s="48">
        <f t="shared" si="4"/>
        <v>4.5</v>
      </c>
      <c r="G35" s="48">
        <f t="shared" si="4"/>
        <v>4.5</v>
      </c>
      <c r="H35" s="48">
        <f t="shared" si="4"/>
        <v>4.5</v>
      </c>
      <c r="I35" s="48">
        <f t="shared" si="4"/>
        <v>4.5</v>
      </c>
      <c r="J35" s="48">
        <f t="shared" si="4"/>
        <v>4</v>
      </c>
      <c r="K35" s="48">
        <f t="shared" si="4"/>
        <v>4</v>
      </c>
      <c r="L35" s="49">
        <f t="shared" si="4"/>
        <v>4</v>
      </c>
      <c r="M35" s="47">
        <f t="shared" si="4"/>
        <v>4.5</v>
      </c>
      <c r="N35" s="48">
        <f t="shared" si="4"/>
        <v>4.5</v>
      </c>
      <c r="O35" s="48">
        <f t="shared" si="4"/>
        <v>4.5</v>
      </c>
      <c r="P35" s="48">
        <f t="shared" si="4"/>
        <v>4.5</v>
      </c>
      <c r="Q35" s="48">
        <f t="shared" si="4"/>
        <v>4.5</v>
      </c>
      <c r="R35" s="48">
        <f t="shared" si="4"/>
        <v>4</v>
      </c>
      <c r="S35" s="48">
        <f t="shared" si="4"/>
        <v>4</v>
      </c>
      <c r="T35" s="48">
        <f t="shared" si="10"/>
        <v>4</v>
      </c>
      <c r="U35" s="49">
        <f t="shared" si="10"/>
        <v>4</v>
      </c>
      <c r="V35" s="47">
        <f t="shared" si="10"/>
        <v>4.5</v>
      </c>
      <c r="W35" s="48">
        <f t="shared" si="10"/>
        <v>4.5</v>
      </c>
      <c r="X35" s="48">
        <f t="shared" si="10"/>
        <v>4.5</v>
      </c>
      <c r="Y35" s="48">
        <f t="shared" si="10"/>
        <v>4.5</v>
      </c>
      <c r="Z35" s="48">
        <f t="shared" si="10"/>
        <v>4</v>
      </c>
      <c r="AA35" s="48">
        <f t="shared" si="10"/>
        <v>4</v>
      </c>
      <c r="AB35" s="48">
        <f t="shared" si="10"/>
        <v>4</v>
      </c>
      <c r="AC35" s="48">
        <f t="shared" si="10"/>
        <v>4</v>
      </c>
      <c r="AD35" s="49">
        <f t="shared" si="10"/>
        <v>4</v>
      </c>
    </row>
  </sheetData>
  <mergeCells count="4">
    <mergeCell ref="A4:C4"/>
    <mergeCell ref="D6:AD6"/>
    <mergeCell ref="A9:A35"/>
    <mergeCell ref="A5:C5"/>
  </mergeCells>
  <conditionalFormatting sqref="D9:AD35">
    <cfRule type="cellIs" dxfId="17" priority="1" operator="equal">
      <formula>2</formula>
    </cfRule>
    <cfRule type="cellIs" dxfId="16" priority="2" operator="equal">
      <formula>2.5</formula>
    </cfRule>
    <cfRule type="cellIs" dxfId="15" priority="3" operator="equal">
      <formula>3</formula>
    </cfRule>
    <cfRule type="cellIs" dxfId="14" priority="4" operator="equal">
      <formula>3.5</formula>
    </cfRule>
    <cfRule type="cellIs" dxfId="13" priority="5" operator="equal">
      <formula>4</formula>
    </cfRule>
    <cfRule type="cellIs" dxfId="12" priority="6" operator="equal">
      <formula>4.5</formula>
    </cfRule>
    <cfRule type="cellIs" dxfId="11" priority="7" operator="equal">
      <formula>5</formula>
    </cfRule>
    <cfRule type="cellIs" dxfId="10" priority="8" operator="equal">
      <formula>5.5</formula>
    </cfRule>
    <cfRule type="cellIs" dxfId="9" priority="9" operator="equal">
      <formula>6</formula>
    </cfRule>
  </conditionalFormatting>
  <pageMargins left="0.19685039370078741" right="0.19685039370078741" top="0.19685039370078741" bottom="0.19685039370078741" header="0.31496062992125984"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Scroll Bar 1">
              <controlPr defaultSize="0" autoPict="0">
                <anchor moveWithCells="1">
                  <from>
                    <xdr:col>4</xdr:col>
                    <xdr:colOff>38100</xdr:colOff>
                    <xdr:row>3</xdr:row>
                    <xdr:rowOff>9525</xdr:rowOff>
                  </from>
                  <to>
                    <xdr:col>5</xdr:col>
                    <xdr:colOff>295275</xdr:colOff>
                    <xdr:row>3</xdr:row>
                    <xdr:rowOff>133350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D53"/>
  <sheetViews>
    <sheetView view="pageLayout" zoomScaleNormal="100" workbookViewId="0">
      <selection activeCell="F4" sqref="F4"/>
    </sheetView>
  </sheetViews>
  <sheetFormatPr baseColWidth="10" defaultColWidth="4.7109375" defaultRowHeight="12.75" x14ac:dyDescent="0.2"/>
  <cols>
    <col min="1" max="2" width="4.7109375" style="36"/>
    <col min="3" max="4" width="4.7109375" style="36" customWidth="1"/>
    <col min="5" max="16384" width="4.7109375" style="36"/>
  </cols>
  <sheetData>
    <row r="1" spans="1:30" x14ac:dyDescent="0.2">
      <c r="A1" s="74" t="s">
        <v>87</v>
      </c>
    </row>
    <row r="2" spans="1:30" x14ac:dyDescent="0.2">
      <c r="A2" s="56" t="s">
        <v>89</v>
      </c>
    </row>
    <row r="3" spans="1:30" x14ac:dyDescent="0.2">
      <c r="A3" s="74" t="s">
        <v>80</v>
      </c>
    </row>
    <row r="4" spans="1:30" x14ac:dyDescent="0.2">
      <c r="A4" s="147" t="s">
        <v>85</v>
      </c>
      <c r="B4" s="147"/>
      <c r="C4" s="147"/>
      <c r="D4" s="58">
        <f>1+0.25*E4</f>
        <v>4.25</v>
      </c>
      <c r="E4" s="36">
        <v>13</v>
      </c>
    </row>
    <row r="5" spans="1:30" ht="13.5" thickBot="1" x14ac:dyDescent="0.25">
      <c r="A5" s="147" t="s">
        <v>82</v>
      </c>
      <c r="B5" s="147"/>
      <c r="C5" s="147"/>
      <c r="D5" s="75">
        <f>E5/100</f>
        <v>0.1</v>
      </c>
      <c r="E5" s="36">
        <v>10</v>
      </c>
      <c r="H5" s="73"/>
      <c r="I5" s="73"/>
      <c r="J5" s="73"/>
      <c r="K5" s="73"/>
      <c r="L5" s="73"/>
      <c r="M5" s="73"/>
      <c r="N5" s="73"/>
      <c r="O5" s="73"/>
      <c r="P5" s="73"/>
      <c r="Q5" s="73"/>
      <c r="R5" s="73"/>
      <c r="S5" s="73"/>
      <c r="T5" s="73"/>
      <c r="U5" s="73"/>
      <c r="V5" s="73"/>
      <c r="W5" s="73"/>
      <c r="X5" s="73"/>
      <c r="Y5" s="73"/>
      <c r="Z5" s="73"/>
      <c r="AA5" s="73"/>
      <c r="AB5" s="73"/>
      <c r="AC5" s="73"/>
      <c r="AD5" s="73"/>
    </row>
    <row r="6" spans="1:30" x14ac:dyDescent="0.2">
      <c r="B6" s="70"/>
      <c r="C6" s="53"/>
      <c r="D6" s="151" t="s">
        <v>47</v>
      </c>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2"/>
    </row>
    <row r="7" spans="1:30" ht="13.5" thickBot="1" x14ac:dyDescent="0.25">
      <c r="A7" s="71"/>
      <c r="B7" s="72"/>
      <c r="C7" s="64" t="s">
        <v>18</v>
      </c>
      <c r="D7" s="59">
        <v>6</v>
      </c>
      <c r="E7" s="59">
        <f>D7-0.5</f>
        <v>5.5</v>
      </c>
      <c r="F7" s="59">
        <f t="shared" ref="F7:K7" si="0">E7-0.5</f>
        <v>5</v>
      </c>
      <c r="G7" s="59">
        <f t="shared" si="0"/>
        <v>4.5</v>
      </c>
      <c r="H7" s="59">
        <f t="shared" si="0"/>
        <v>4</v>
      </c>
      <c r="I7" s="59">
        <f t="shared" si="0"/>
        <v>3.5</v>
      </c>
      <c r="J7" s="59">
        <f>I7-0.5</f>
        <v>3</v>
      </c>
      <c r="K7" s="59">
        <f t="shared" si="0"/>
        <v>2.5</v>
      </c>
      <c r="L7" s="59">
        <f>K7-0.5</f>
        <v>2</v>
      </c>
      <c r="M7" s="59">
        <f>D7</f>
        <v>6</v>
      </c>
      <c r="N7" s="59">
        <f t="shared" ref="N7:AD7" si="1">E7</f>
        <v>5.5</v>
      </c>
      <c r="O7" s="59">
        <f t="shared" si="1"/>
        <v>5</v>
      </c>
      <c r="P7" s="59">
        <f t="shared" si="1"/>
        <v>4.5</v>
      </c>
      <c r="Q7" s="59">
        <f t="shared" si="1"/>
        <v>4</v>
      </c>
      <c r="R7" s="59">
        <f t="shared" si="1"/>
        <v>3.5</v>
      </c>
      <c r="S7" s="59">
        <f t="shared" si="1"/>
        <v>3</v>
      </c>
      <c r="T7" s="59">
        <f t="shared" si="1"/>
        <v>2.5</v>
      </c>
      <c r="U7" s="59">
        <f t="shared" si="1"/>
        <v>2</v>
      </c>
      <c r="V7" s="59">
        <f t="shared" si="1"/>
        <v>6</v>
      </c>
      <c r="W7" s="59">
        <f t="shared" si="1"/>
        <v>5.5</v>
      </c>
      <c r="X7" s="59">
        <f t="shared" si="1"/>
        <v>5</v>
      </c>
      <c r="Y7" s="59">
        <f t="shared" si="1"/>
        <v>4.5</v>
      </c>
      <c r="Z7" s="59">
        <f t="shared" si="1"/>
        <v>4</v>
      </c>
      <c r="AA7" s="59">
        <f t="shared" si="1"/>
        <v>3.5</v>
      </c>
      <c r="AB7" s="59">
        <f t="shared" si="1"/>
        <v>3</v>
      </c>
      <c r="AC7" s="59">
        <f t="shared" si="1"/>
        <v>2.5</v>
      </c>
      <c r="AD7" s="65">
        <f t="shared" si="1"/>
        <v>2</v>
      </c>
    </row>
    <row r="8" spans="1:30" ht="13.5" thickBot="1" x14ac:dyDescent="0.25">
      <c r="A8" s="53"/>
      <c r="B8" s="62" t="s">
        <v>18</v>
      </c>
      <c r="C8" s="66" t="s">
        <v>84</v>
      </c>
      <c r="D8" s="67">
        <v>0.1</v>
      </c>
      <c r="E8" s="68">
        <v>0.1</v>
      </c>
      <c r="F8" s="68">
        <v>0.1</v>
      </c>
      <c r="G8" s="68">
        <v>0.1</v>
      </c>
      <c r="H8" s="68">
        <v>0.1</v>
      </c>
      <c r="I8" s="68">
        <v>0.1</v>
      </c>
      <c r="J8" s="68">
        <v>0.1</v>
      </c>
      <c r="K8" s="68">
        <v>0.1</v>
      </c>
      <c r="L8" s="68">
        <v>0.1</v>
      </c>
      <c r="M8" s="69">
        <f>D8+0.1</f>
        <v>0.2</v>
      </c>
      <c r="N8" s="69">
        <f t="shared" ref="N8:AD8" si="2">E8+0.1</f>
        <v>0.2</v>
      </c>
      <c r="O8" s="69">
        <f t="shared" si="2"/>
        <v>0.2</v>
      </c>
      <c r="P8" s="69">
        <f t="shared" si="2"/>
        <v>0.2</v>
      </c>
      <c r="Q8" s="69">
        <f t="shared" si="2"/>
        <v>0.2</v>
      </c>
      <c r="R8" s="69">
        <f t="shared" si="2"/>
        <v>0.2</v>
      </c>
      <c r="S8" s="69">
        <f t="shared" si="2"/>
        <v>0.2</v>
      </c>
      <c r="T8" s="69">
        <f t="shared" si="2"/>
        <v>0.2</v>
      </c>
      <c r="U8" s="69">
        <f t="shared" si="2"/>
        <v>0.2</v>
      </c>
      <c r="V8" s="69">
        <f t="shared" si="2"/>
        <v>0.30000000000000004</v>
      </c>
      <c r="W8" s="69">
        <f t="shared" si="2"/>
        <v>0.30000000000000004</v>
      </c>
      <c r="X8" s="69">
        <f t="shared" si="2"/>
        <v>0.30000000000000004</v>
      </c>
      <c r="Y8" s="69">
        <f t="shared" si="2"/>
        <v>0.30000000000000004</v>
      </c>
      <c r="Z8" s="69">
        <f t="shared" si="2"/>
        <v>0.30000000000000004</v>
      </c>
      <c r="AA8" s="69">
        <f t="shared" si="2"/>
        <v>0.30000000000000004</v>
      </c>
      <c r="AB8" s="69">
        <f t="shared" si="2"/>
        <v>0.30000000000000004</v>
      </c>
      <c r="AC8" s="69">
        <f t="shared" si="2"/>
        <v>0.30000000000000004</v>
      </c>
      <c r="AD8" s="61">
        <f t="shared" si="2"/>
        <v>0.30000000000000004</v>
      </c>
    </row>
    <row r="9" spans="1:30" x14ac:dyDescent="0.2">
      <c r="A9" s="137" t="s">
        <v>5</v>
      </c>
      <c r="B9" s="59">
        <v>6</v>
      </c>
      <c r="C9" s="63">
        <f>MAX(0.2,0.6-D5-0.3)</f>
        <v>0.2</v>
      </c>
      <c r="D9" s="53" t="str">
        <f>IF($D$5+D$8+$C9&gt;0.8,"",IF($D$5+D$8+$C9&lt;0.59999,"",MROUND((D$7*D$8+$D$4*$D$5+$B9*$C9)/($D$5+D$8+$C9),0.25)))</f>
        <v/>
      </c>
      <c r="E9" s="54" t="str">
        <f t="shared" ref="E9:AD18" si="3">IF($D$5+E$8+$C9&gt;0.8,"",IF($D$5+E$8+$C9&lt;0.59999,"",MROUND((E$7*E$8+$D$4*$D$5+$B9*$C9)/($D$5+E$8+$C9),0.25)))</f>
        <v/>
      </c>
      <c r="F9" s="54" t="str">
        <f t="shared" si="3"/>
        <v/>
      </c>
      <c r="G9" s="54" t="str">
        <f t="shared" si="3"/>
        <v/>
      </c>
      <c r="H9" s="54" t="str">
        <f t="shared" si="3"/>
        <v/>
      </c>
      <c r="I9" s="54" t="str">
        <f t="shared" si="3"/>
        <v/>
      </c>
      <c r="J9" s="54" t="str">
        <f t="shared" si="3"/>
        <v/>
      </c>
      <c r="K9" s="54" t="str">
        <f t="shared" si="3"/>
        <v/>
      </c>
      <c r="L9" s="54" t="str">
        <f t="shared" si="3"/>
        <v/>
      </c>
      <c r="M9" s="54" t="str">
        <f t="shared" si="3"/>
        <v/>
      </c>
      <c r="N9" s="54" t="str">
        <f t="shared" si="3"/>
        <v/>
      </c>
      <c r="O9" s="54" t="str">
        <f t="shared" si="3"/>
        <v/>
      </c>
      <c r="P9" s="54" t="str">
        <f t="shared" si="3"/>
        <v/>
      </c>
      <c r="Q9" s="54" t="str">
        <f t="shared" si="3"/>
        <v/>
      </c>
      <c r="R9" s="54" t="str">
        <f t="shared" si="3"/>
        <v/>
      </c>
      <c r="S9" s="54" t="str">
        <f t="shared" si="3"/>
        <v/>
      </c>
      <c r="T9" s="54" t="str">
        <f t="shared" si="3"/>
        <v/>
      </c>
      <c r="U9" s="54" t="str">
        <f t="shared" si="3"/>
        <v/>
      </c>
      <c r="V9" s="54">
        <f t="shared" si="3"/>
        <v>5.75</v>
      </c>
      <c r="W9" s="54">
        <f t="shared" si="3"/>
        <v>5.5</v>
      </c>
      <c r="X9" s="54">
        <f t="shared" si="3"/>
        <v>5.25</v>
      </c>
      <c r="Y9" s="54">
        <f t="shared" si="3"/>
        <v>5</v>
      </c>
      <c r="Z9" s="54">
        <f t="shared" si="3"/>
        <v>4.75</v>
      </c>
      <c r="AA9" s="54">
        <f t="shared" si="3"/>
        <v>4.5</v>
      </c>
      <c r="AB9" s="54">
        <f t="shared" si="3"/>
        <v>4.25</v>
      </c>
      <c r="AC9" s="54">
        <f t="shared" si="3"/>
        <v>4</v>
      </c>
      <c r="AD9" s="51">
        <f t="shared" si="3"/>
        <v>3.75</v>
      </c>
    </row>
    <row r="10" spans="1:30" x14ac:dyDescent="0.2">
      <c r="A10" s="137"/>
      <c r="B10" s="59">
        <f>B9-0.5</f>
        <v>5.5</v>
      </c>
      <c r="C10" s="63">
        <f>C9</f>
        <v>0.2</v>
      </c>
      <c r="D10" s="55" t="str">
        <f t="shared" ref="D10:S34" si="4">IF($D$5+D$8+$C10&gt;0.8,"",IF($D$5+D$8+$C10&lt;0.59999,"",MROUND((D$7*D$8+$D$4*$D$5+$B10*$C10)/($D$5+D$8+$C10),0.25)))</f>
        <v/>
      </c>
      <c r="E10" s="6" t="str">
        <f t="shared" si="3"/>
        <v/>
      </c>
      <c r="F10" s="6" t="str">
        <f t="shared" si="3"/>
        <v/>
      </c>
      <c r="G10" s="6" t="str">
        <f t="shared" si="3"/>
        <v/>
      </c>
      <c r="H10" s="6" t="str">
        <f t="shared" si="3"/>
        <v/>
      </c>
      <c r="I10" s="6" t="str">
        <f t="shared" si="3"/>
        <v/>
      </c>
      <c r="J10" s="6" t="str">
        <f t="shared" si="3"/>
        <v/>
      </c>
      <c r="K10" s="6" t="str">
        <f t="shared" si="3"/>
        <v/>
      </c>
      <c r="L10" s="6" t="str">
        <f t="shared" si="3"/>
        <v/>
      </c>
      <c r="M10" s="6" t="str">
        <f t="shared" si="3"/>
        <v/>
      </c>
      <c r="N10" s="6" t="str">
        <f t="shared" si="3"/>
        <v/>
      </c>
      <c r="O10" s="6" t="str">
        <f t="shared" si="3"/>
        <v/>
      </c>
      <c r="P10" s="6" t="str">
        <f t="shared" si="3"/>
        <v/>
      </c>
      <c r="Q10" s="6" t="str">
        <f t="shared" si="3"/>
        <v/>
      </c>
      <c r="R10" s="6" t="str">
        <f t="shared" si="3"/>
        <v/>
      </c>
      <c r="S10" s="6" t="str">
        <f t="shared" si="3"/>
        <v/>
      </c>
      <c r="T10" s="6" t="str">
        <f t="shared" si="3"/>
        <v/>
      </c>
      <c r="U10" s="6" t="str">
        <f t="shared" si="3"/>
        <v/>
      </c>
      <c r="V10" s="6">
        <f t="shared" si="3"/>
        <v>5.5</v>
      </c>
      <c r="W10" s="6">
        <f t="shared" si="3"/>
        <v>5.25</v>
      </c>
      <c r="X10" s="6">
        <f t="shared" si="3"/>
        <v>5</v>
      </c>
      <c r="Y10" s="6">
        <f t="shared" si="3"/>
        <v>4.75</v>
      </c>
      <c r="Z10" s="6">
        <f t="shared" si="3"/>
        <v>4.5</v>
      </c>
      <c r="AA10" s="6">
        <f t="shared" si="3"/>
        <v>4.25</v>
      </c>
      <c r="AB10" s="6">
        <f t="shared" si="3"/>
        <v>4</v>
      </c>
      <c r="AC10" s="6">
        <f t="shared" si="3"/>
        <v>3.75</v>
      </c>
      <c r="AD10" s="52">
        <f t="shared" si="3"/>
        <v>3.5</v>
      </c>
    </row>
    <row r="11" spans="1:30" x14ac:dyDescent="0.2">
      <c r="A11" s="137"/>
      <c r="B11" s="59">
        <f t="shared" ref="B11:B17" si="5">B10-0.5</f>
        <v>5</v>
      </c>
      <c r="C11" s="63">
        <f t="shared" ref="C11:C19" si="6">C10</f>
        <v>0.2</v>
      </c>
      <c r="D11" s="55" t="str">
        <f t="shared" si="4"/>
        <v/>
      </c>
      <c r="E11" s="6" t="str">
        <f t="shared" si="3"/>
        <v/>
      </c>
      <c r="F11" s="6" t="str">
        <f t="shared" si="3"/>
        <v/>
      </c>
      <c r="G11" s="6" t="str">
        <f t="shared" si="3"/>
        <v/>
      </c>
      <c r="H11" s="6" t="str">
        <f t="shared" si="3"/>
        <v/>
      </c>
      <c r="I11" s="6" t="str">
        <f t="shared" si="3"/>
        <v/>
      </c>
      <c r="J11" s="6" t="str">
        <f t="shared" si="3"/>
        <v/>
      </c>
      <c r="K11" s="6" t="str">
        <f t="shared" si="3"/>
        <v/>
      </c>
      <c r="L11" s="6" t="str">
        <f t="shared" si="3"/>
        <v/>
      </c>
      <c r="M11" s="6" t="str">
        <f t="shared" si="3"/>
        <v/>
      </c>
      <c r="N11" s="6" t="str">
        <f t="shared" si="3"/>
        <v/>
      </c>
      <c r="O11" s="6" t="str">
        <f t="shared" si="3"/>
        <v/>
      </c>
      <c r="P11" s="6" t="str">
        <f t="shared" si="3"/>
        <v/>
      </c>
      <c r="Q11" s="6" t="str">
        <f t="shared" si="3"/>
        <v/>
      </c>
      <c r="R11" s="6" t="str">
        <f t="shared" si="3"/>
        <v/>
      </c>
      <c r="S11" s="6" t="str">
        <f t="shared" si="3"/>
        <v/>
      </c>
      <c r="T11" s="6" t="str">
        <f t="shared" si="3"/>
        <v/>
      </c>
      <c r="U11" s="6" t="str">
        <f t="shared" si="3"/>
        <v/>
      </c>
      <c r="V11" s="6">
        <f t="shared" si="3"/>
        <v>5.5</v>
      </c>
      <c r="W11" s="6">
        <f t="shared" si="3"/>
        <v>5.25</v>
      </c>
      <c r="X11" s="6">
        <f t="shared" si="3"/>
        <v>5</v>
      </c>
      <c r="Y11" s="6">
        <f t="shared" si="3"/>
        <v>4.75</v>
      </c>
      <c r="Z11" s="6">
        <f t="shared" si="3"/>
        <v>4.5</v>
      </c>
      <c r="AA11" s="6">
        <f t="shared" si="3"/>
        <v>4.25</v>
      </c>
      <c r="AB11" s="6">
        <f t="shared" si="3"/>
        <v>4</v>
      </c>
      <c r="AC11" s="6">
        <f t="shared" si="3"/>
        <v>3.75</v>
      </c>
      <c r="AD11" s="52">
        <f t="shared" si="3"/>
        <v>3.5</v>
      </c>
    </row>
    <row r="12" spans="1:30" x14ac:dyDescent="0.2">
      <c r="A12" s="137"/>
      <c r="B12" s="59">
        <f t="shared" si="5"/>
        <v>4.5</v>
      </c>
      <c r="C12" s="63">
        <f t="shared" si="6"/>
        <v>0.2</v>
      </c>
      <c r="D12" s="55" t="str">
        <f t="shared" si="4"/>
        <v/>
      </c>
      <c r="E12" s="6" t="str">
        <f t="shared" si="3"/>
        <v/>
      </c>
      <c r="F12" s="6" t="str">
        <f t="shared" si="3"/>
        <v/>
      </c>
      <c r="G12" s="6" t="str">
        <f t="shared" si="3"/>
        <v/>
      </c>
      <c r="H12" s="6" t="str">
        <f t="shared" si="3"/>
        <v/>
      </c>
      <c r="I12" s="6" t="str">
        <f t="shared" si="3"/>
        <v/>
      </c>
      <c r="J12" s="6" t="str">
        <f t="shared" si="3"/>
        <v/>
      </c>
      <c r="K12" s="6" t="str">
        <f t="shared" si="3"/>
        <v/>
      </c>
      <c r="L12" s="6" t="str">
        <f t="shared" si="3"/>
        <v/>
      </c>
      <c r="M12" s="6" t="str">
        <f t="shared" si="3"/>
        <v/>
      </c>
      <c r="N12" s="6" t="str">
        <f t="shared" si="3"/>
        <v/>
      </c>
      <c r="O12" s="6" t="str">
        <f t="shared" si="3"/>
        <v/>
      </c>
      <c r="P12" s="6" t="str">
        <f t="shared" si="3"/>
        <v/>
      </c>
      <c r="Q12" s="6" t="str">
        <f t="shared" si="3"/>
        <v/>
      </c>
      <c r="R12" s="6" t="str">
        <f t="shared" si="3"/>
        <v/>
      </c>
      <c r="S12" s="6" t="str">
        <f t="shared" si="3"/>
        <v/>
      </c>
      <c r="T12" s="6" t="str">
        <f t="shared" si="3"/>
        <v/>
      </c>
      <c r="U12" s="6" t="str">
        <f t="shared" si="3"/>
        <v/>
      </c>
      <c r="V12" s="6">
        <f t="shared" si="3"/>
        <v>5.25</v>
      </c>
      <c r="W12" s="6">
        <f t="shared" si="3"/>
        <v>5</v>
      </c>
      <c r="X12" s="6">
        <f t="shared" si="3"/>
        <v>4.75</v>
      </c>
      <c r="Y12" s="6">
        <f t="shared" si="3"/>
        <v>4.5</v>
      </c>
      <c r="Z12" s="6">
        <f t="shared" si="3"/>
        <v>4.25</v>
      </c>
      <c r="AA12" s="6">
        <f t="shared" si="3"/>
        <v>4</v>
      </c>
      <c r="AB12" s="6">
        <f t="shared" si="3"/>
        <v>3.75</v>
      </c>
      <c r="AC12" s="6">
        <f t="shared" si="3"/>
        <v>3.5</v>
      </c>
      <c r="AD12" s="52">
        <f t="shared" si="3"/>
        <v>3.25</v>
      </c>
    </row>
    <row r="13" spans="1:30" x14ac:dyDescent="0.2">
      <c r="A13" s="137"/>
      <c r="B13" s="59">
        <f t="shared" si="5"/>
        <v>4</v>
      </c>
      <c r="C13" s="63">
        <f t="shared" si="6"/>
        <v>0.2</v>
      </c>
      <c r="D13" s="55" t="str">
        <f t="shared" si="4"/>
        <v/>
      </c>
      <c r="E13" s="6" t="str">
        <f t="shared" si="3"/>
        <v/>
      </c>
      <c r="F13" s="6" t="str">
        <f t="shared" si="3"/>
        <v/>
      </c>
      <c r="G13" s="6" t="str">
        <f t="shared" si="3"/>
        <v/>
      </c>
      <c r="H13" s="6" t="str">
        <f t="shared" si="3"/>
        <v/>
      </c>
      <c r="I13" s="6" t="str">
        <f t="shared" si="3"/>
        <v/>
      </c>
      <c r="J13" s="6" t="str">
        <f t="shared" si="3"/>
        <v/>
      </c>
      <c r="K13" s="6" t="str">
        <f t="shared" si="3"/>
        <v/>
      </c>
      <c r="L13" s="6" t="str">
        <f t="shared" si="3"/>
        <v/>
      </c>
      <c r="M13" s="6" t="str">
        <f t="shared" si="3"/>
        <v/>
      </c>
      <c r="N13" s="6" t="str">
        <f t="shared" si="3"/>
        <v/>
      </c>
      <c r="O13" s="6" t="str">
        <f t="shared" si="3"/>
        <v/>
      </c>
      <c r="P13" s="6" t="str">
        <f t="shared" si="3"/>
        <v/>
      </c>
      <c r="Q13" s="6" t="str">
        <f t="shared" si="3"/>
        <v/>
      </c>
      <c r="R13" s="6" t="str">
        <f t="shared" si="3"/>
        <v/>
      </c>
      <c r="S13" s="6" t="str">
        <f t="shared" si="3"/>
        <v/>
      </c>
      <c r="T13" s="6" t="str">
        <f t="shared" si="3"/>
        <v/>
      </c>
      <c r="U13" s="6" t="str">
        <f t="shared" si="3"/>
        <v/>
      </c>
      <c r="V13" s="6">
        <f t="shared" si="3"/>
        <v>5</v>
      </c>
      <c r="W13" s="6">
        <f t="shared" si="3"/>
        <v>4.75</v>
      </c>
      <c r="X13" s="6">
        <f t="shared" si="3"/>
        <v>4.5</v>
      </c>
      <c r="Y13" s="6">
        <f t="shared" si="3"/>
        <v>4.25</v>
      </c>
      <c r="Z13" s="6">
        <f t="shared" si="3"/>
        <v>4</v>
      </c>
      <c r="AA13" s="6">
        <f t="shared" si="3"/>
        <v>3.75</v>
      </c>
      <c r="AB13" s="6">
        <f t="shared" si="3"/>
        <v>3.5</v>
      </c>
      <c r="AC13" s="6">
        <f t="shared" si="3"/>
        <v>3.25</v>
      </c>
      <c r="AD13" s="52">
        <f t="shared" si="3"/>
        <v>3</v>
      </c>
    </row>
    <row r="14" spans="1:30" x14ac:dyDescent="0.2">
      <c r="A14" s="137"/>
      <c r="B14" s="59">
        <f t="shared" si="5"/>
        <v>3.5</v>
      </c>
      <c r="C14" s="63">
        <f t="shared" si="6"/>
        <v>0.2</v>
      </c>
      <c r="D14" s="55" t="str">
        <f t="shared" si="4"/>
        <v/>
      </c>
      <c r="E14" s="6" t="str">
        <f t="shared" si="3"/>
        <v/>
      </c>
      <c r="F14" s="6" t="str">
        <f t="shared" si="3"/>
        <v/>
      </c>
      <c r="G14" s="6" t="str">
        <f t="shared" si="3"/>
        <v/>
      </c>
      <c r="H14" s="6" t="str">
        <f t="shared" si="3"/>
        <v/>
      </c>
      <c r="I14" s="6" t="str">
        <f t="shared" si="3"/>
        <v/>
      </c>
      <c r="J14" s="6" t="str">
        <f t="shared" si="3"/>
        <v/>
      </c>
      <c r="K14" s="6" t="str">
        <f t="shared" si="3"/>
        <v/>
      </c>
      <c r="L14" s="6" t="str">
        <f t="shared" si="3"/>
        <v/>
      </c>
      <c r="M14" s="6" t="str">
        <f t="shared" si="3"/>
        <v/>
      </c>
      <c r="N14" s="6" t="str">
        <f t="shared" si="3"/>
        <v/>
      </c>
      <c r="O14" s="6" t="str">
        <f t="shared" si="3"/>
        <v/>
      </c>
      <c r="P14" s="6" t="str">
        <f t="shared" si="3"/>
        <v/>
      </c>
      <c r="Q14" s="6" t="str">
        <f t="shared" si="3"/>
        <v/>
      </c>
      <c r="R14" s="6" t="str">
        <f t="shared" si="3"/>
        <v/>
      </c>
      <c r="S14" s="6" t="str">
        <f t="shared" si="3"/>
        <v/>
      </c>
      <c r="T14" s="6" t="str">
        <f t="shared" si="3"/>
        <v/>
      </c>
      <c r="U14" s="6" t="str">
        <f t="shared" si="3"/>
        <v/>
      </c>
      <c r="V14" s="6">
        <f t="shared" si="3"/>
        <v>5</v>
      </c>
      <c r="W14" s="6">
        <f t="shared" si="3"/>
        <v>4.75</v>
      </c>
      <c r="X14" s="6">
        <f t="shared" si="3"/>
        <v>4.5</v>
      </c>
      <c r="Y14" s="6">
        <f t="shared" si="3"/>
        <v>4.25</v>
      </c>
      <c r="Z14" s="6">
        <f t="shared" si="3"/>
        <v>4</v>
      </c>
      <c r="AA14" s="6">
        <f t="shared" si="3"/>
        <v>3.75</v>
      </c>
      <c r="AB14" s="6">
        <f t="shared" si="3"/>
        <v>3.5</v>
      </c>
      <c r="AC14" s="6">
        <f t="shared" si="3"/>
        <v>3.25</v>
      </c>
      <c r="AD14" s="52">
        <f t="shared" si="3"/>
        <v>3</v>
      </c>
    </row>
    <row r="15" spans="1:30" x14ac:dyDescent="0.2">
      <c r="A15" s="137"/>
      <c r="B15" s="59">
        <f t="shared" si="5"/>
        <v>3</v>
      </c>
      <c r="C15" s="63">
        <f t="shared" si="6"/>
        <v>0.2</v>
      </c>
      <c r="D15" s="55" t="str">
        <f t="shared" si="4"/>
        <v/>
      </c>
      <c r="E15" s="6" t="str">
        <f t="shared" si="3"/>
        <v/>
      </c>
      <c r="F15" s="6" t="str">
        <f t="shared" si="3"/>
        <v/>
      </c>
      <c r="G15" s="6" t="str">
        <f t="shared" si="3"/>
        <v/>
      </c>
      <c r="H15" s="6" t="str">
        <f t="shared" si="3"/>
        <v/>
      </c>
      <c r="I15" s="6" t="str">
        <f t="shared" si="3"/>
        <v/>
      </c>
      <c r="J15" s="6" t="str">
        <f t="shared" si="3"/>
        <v/>
      </c>
      <c r="K15" s="6" t="str">
        <f t="shared" si="3"/>
        <v/>
      </c>
      <c r="L15" s="6" t="str">
        <f t="shared" si="3"/>
        <v/>
      </c>
      <c r="M15" s="6" t="str">
        <f t="shared" si="3"/>
        <v/>
      </c>
      <c r="N15" s="6" t="str">
        <f t="shared" si="3"/>
        <v/>
      </c>
      <c r="O15" s="6" t="str">
        <f t="shared" si="3"/>
        <v/>
      </c>
      <c r="P15" s="6" t="str">
        <f t="shared" si="3"/>
        <v/>
      </c>
      <c r="Q15" s="6" t="str">
        <f t="shared" si="3"/>
        <v/>
      </c>
      <c r="R15" s="6" t="str">
        <f t="shared" si="3"/>
        <v/>
      </c>
      <c r="S15" s="6" t="str">
        <f t="shared" si="3"/>
        <v/>
      </c>
      <c r="T15" s="6" t="str">
        <f t="shared" si="3"/>
        <v/>
      </c>
      <c r="U15" s="6" t="str">
        <f t="shared" si="3"/>
        <v/>
      </c>
      <c r="V15" s="6">
        <f t="shared" si="3"/>
        <v>4.75</v>
      </c>
      <c r="W15" s="6">
        <f t="shared" si="3"/>
        <v>4.5</v>
      </c>
      <c r="X15" s="6">
        <f t="shared" si="3"/>
        <v>4.25</v>
      </c>
      <c r="Y15" s="6">
        <f t="shared" si="3"/>
        <v>4</v>
      </c>
      <c r="Z15" s="6">
        <f t="shared" si="3"/>
        <v>3.75</v>
      </c>
      <c r="AA15" s="6">
        <f t="shared" si="3"/>
        <v>3.5</v>
      </c>
      <c r="AB15" s="6">
        <f t="shared" si="3"/>
        <v>3.25</v>
      </c>
      <c r="AC15" s="6">
        <f t="shared" si="3"/>
        <v>3</v>
      </c>
      <c r="AD15" s="52">
        <f t="shared" si="3"/>
        <v>2.75</v>
      </c>
    </row>
    <row r="16" spans="1:30" x14ac:dyDescent="0.2">
      <c r="A16" s="137"/>
      <c r="B16" s="59">
        <f t="shared" si="5"/>
        <v>2.5</v>
      </c>
      <c r="C16" s="63">
        <f t="shared" si="6"/>
        <v>0.2</v>
      </c>
      <c r="D16" s="55" t="str">
        <f t="shared" si="4"/>
        <v/>
      </c>
      <c r="E16" s="6" t="str">
        <f t="shared" si="3"/>
        <v/>
      </c>
      <c r="F16" s="6" t="str">
        <f t="shared" si="3"/>
        <v/>
      </c>
      <c r="G16" s="6" t="str">
        <f t="shared" si="3"/>
        <v/>
      </c>
      <c r="H16" s="6" t="str">
        <f t="shared" si="3"/>
        <v/>
      </c>
      <c r="I16" s="6" t="str">
        <f t="shared" si="3"/>
        <v/>
      </c>
      <c r="J16" s="6" t="str">
        <f t="shared" si="3"/>
        <v/>
      </c>
      <c r="K16" s="6" t="str">
        <f t="shared" si="3"/>
        <v/>
      </c>
      <c r="L16" s="6" t="str">
        <f t="shared" si="3"/>
        <v/>
      </c>
      <c r="M16" s="6" t="str">
        <f t="shared" si="3"/>
        <v/>
      </c>
      <c r="N16" s="6" t="str">
        <f t="shared" si="3"/>
        <v/>
      </c>
      <c r="O16" s="6" t="str">
        <f t="shared" si="3"/>
        <v/>
      </c>
      <c r="P16" s="6" t="str">
        <f t="shared" si="3"/>
        <v/>
      </c>
      <c r="Q16" s="6" t="str">
        <f t="shared" si="3"/>
        <v/>
      </c>
      <c r="R16" s="6" t="str">
        <f t="shared" si="3"/>
        <v/>
      </c>
      <c r="S16" s="6" t="str">
        <f t="shared" si="3"/>
        <v/>
      </c>
      <c r="T16" s="6" t="str">
        <f t="shared" si="3"/>
        <v/>
      </c>
      <c r="U16" s="6" t="str">
        <f t="shared" si="3"/>
        <v/>
      </c>
      <c r="V16" s="6">
        <f t="shared" si="3"/>
        <v>4.5</v>
      </c>
      <c r="W16" s="6">
        <f t="shared" si="3"/>
        <v>4.25</v>
      </c>
      <c r="X16" s="6">
        <f t="shared" si="3"/>
        <v>4</v>
      </c>
      <c r="Y16" s="6">
        <f t="shared" si="3"/>
        <v>3.75</v>
      </c>
      <c r="Z16" s="6">
        <f t="shared" si="3"/>
        <v>3.5</v>
      </c>
      <c r="AA16" s="6">
        <f t="shared" si="3"/>
        <v>3.25</v>
      </c>
      <c r="AB16" s="6">
        <f t="shared" si="3"/>
        <v>3</v>
      </c>
      <c r="AC16" s="6">
        <f t="shared" si="3"/>
        <v>2.75</v>
      </c>
      <c r="AD16" s="52">
        <f t="shared" si="3"/>
        <v>2.5</v>
      </c>
    </row>
    <row r="17" spans="1:30" x14ac:dyDescent="0.2">
      <c r="A17" s="137"/>
      <c r="B17" s="59">
        <f t="shared" si="5"/>
        <v>2</v>
      </c>
      <c r="C17" s="63">
        <f t="shared" si="6"/>
        <v>0.2</v>
      </c>
      <c r="D17" s="55" t="str">
        <f t="shared" si="4"/>
        <v/>
      </c>
      <c r="E17" s="6" t="str">
        <f t="shared" si="3"/>
        <v/>
      </c>
      <c r="F17" s="6" t="str">
        <f t="shared" si="3"/>
        <v/>
      </c>
      <c r="G17" s="6" t="str">
        <f t="shared" si="3"/>
        <v/>
      </c>
      <c r="H17" s="6" t="str">
        <f t="shared" si="3"/>
        <v/>
      </c>
      <c r="I17" s="6" t="str">
        <f t="shared" si="3"/>
        <v/>
      </c>
      <c r="J17" s="6" t="str">
        <f t="shared" si="3"/>
        <v/>
      </c>
      <c r="K17" s="6" t="str">
        <f t="shared" si="3"/>
        <v/>
      </c>
      <c r="L17" s="6" t="str">
        <f t="shared" si="3"/>
        <v/>
      </c>
      <c r="M17" s="6" t="str">
        <f t="shared" si="3"/>
        <v/>
      </c>
      <c r="N17" s="6" t="str">
        <f t="shared" si="3"/>
        <v/>
      </c>
      <c r="O17" s="6" t="str">
        <f t="shared" si="3"/>
        <v/>
      </c>
      <c r="P17" s="6" t="str">
        <f t="shared" si="3"/>
        <v/>
      </c>
      <c r="Q17" s="6" t="str">
        <f t="shared" si="3"/>
        <v/>
      </c>
      <c r="R17" s="6" t="str">
        <f t="shared" si="3"/>
        <v/>
      </c>
      <c r="S17" s="6" t="str">
        <f t="shared" si="3"/>
        <v/>
      </c>
      <c r="T17" s="6" t="str">
        <f t="shared" si="3"/>
        <v/>
      </c>
      <c r="U17" s="6" t="str">
        <f t="shared" si="3"/>
        <v/>
      </c>
      <c r="V17" s="6">
        <f t="shared" si="3"/>
        <v>4.5</v>
      </c>
      <c r="W17" s="6">
        <f t="shared" si="3"/>
        <v>4.25</v>
      </c>
      <c r="X17" s="6">
        <f t="shared" si="3"/>
        <v>4</v>
      </c>
      <c r="Y17" s="6">
        <f t="shared" si="3"/>
        <v>3.75</v>
      </c>
      <c r="Z17" s="6">
        <f t="shared" si="3"/>
        <v>3.5</v>
      </c>
      <c r="AA17" s="6">
        <f t="shared" si="3"/>
        <v>3.25</v>
      </c>
      <c r="AB17" s="6">
        <f t="shared" si="3"/>
        <v>3</v>
      </c>
      <c r="AC17" s="6">
        <f t="shared" si="3"/>
        <v>2.75</v>
      </c>
      <c r="AD17" s="52">
        <f t="shared" si="3"/>
        <v>2.5</v>
      </c>
    </row>
    <row r="18" spans="1:30" x14ac:dyDescent="0.2">
      <c r="A18" s="137"/>
      <c r="B18" s="59">
        <f>B9</f>
        <v>6</v>
      </c>
      <c r="C18" s="63">
        <f t="shared" si="6"/>
        <v>0.2</v>
      </c>
      <c r="D18" s="55" t="str">
        <f t="shared" si="4"/>
        <v/>
      </c>
      <c r="E18" s="6" t="str">
        <f t="shared" si="3"/>
        <v/>
      </c>
      <c r="F18" s="6" t="str">
        <f t="shared" si="3"/>
        <v/>
      </c>
      <c r="G18" s="6" t="str">
        <f t="shared" si="3"/>
        <v/>
      </c>
      <c r="H18" s="6" t="str">
        <f t="shared" si="3"/>
        <v/>
      </c>
      <c r="I18" s="6" t="str">
        <f t="shared" si="3"/>
        <v/>
      </c>
      <c r="J18" s="6" t="str">
        <f t="shared" si="3"/>
        <v/>
      </c>
      <c r="K18" s="6" t="str">
        <f t="shared" si="3"/>
        <v/>
      </c>
      <c r="L18" s="6" t="str">
        <f t="shared" si="3"/>
        <v/>
      </c>
      <c r="M18" s="6" t="str">
        <f t="shared" si="3"/>
        <v/>
      </c>
      <c r="N18" s="6" t="str">
        <f t="shared" si="3"/>
        <v/>
      </c>
      <c r="O18" s="6" t="str">
        <f t="shared" si="3"/>
        <v/>
      </c>
      <c r="P18" s="6" t="str">
        <f t="shared" si="3"/>
        <v/>
      </c>
      <c r="Q18" s="6" t="str">
        <f t="shared" si="3"/>
        <v/>
      </c>
      <c r="R18" s="6" t="str">
        <f t="shared" si="3"/>
        <v/>
      </c>
      <c r="S18" s="6" t="str">
        <f t="shared" si="3"/>
        <v/>
      </c>
      <c r="T18" s="6" t="str">
        <f t="shared" si="3"/>
        <v/>
      </c>
      <c r="U18" s="6" t="str">
        <f t="shared" si="3"/>
        <v/>
      </c>
      <c r="V18" s="6">
        <f t="shared" si="3"/>
        <v>5.75</v>
      </c>
      <c r="W18" s="6">
        <f t="shared" si="3"/>
        <v>5.5</v>
      </c>
      <c r="X18" s="6">
        <f t="shared" si="3"/>
        <v>5.25</v>
      </c>
      <c r="Y18" s="6">
        <f t="shared" si="3"/>
        <v>5</v>
      </c>
      <c r="Z18" s="6">
        <f t="shared" ref="Z18:AD18" si="7">IF($D$5+Z$8+$C18&gt;0.8,"",IF($D$5+Z$8+$C18&lt;0.59999,"",MROUND((Z$7*Z$8+$D$4*$D$5+$B18*$C18)/($D$5+Z$8+$C18),0.25)))</f>
        <v>4.75</v>
      </c>
      <c r="AA18" s="6">
        <f t="shared" si="7"/>
        <v>4.5</v>
      </c>
      <c r="AB18" s="6">
        <f t="shared" si="7"/>
        <v>4.25</v>
      </c>
      <c r="AC18" s="6">
        <f t="shared" si="7"/>
        <v>4</v>
      </c>
      <c r="AD18" s="52">
        <f t="shared" si="7"/>
        <v>3.75</v>
      </c>
    </row>
    <row r="19" spans="1:30" x14ac:dyDescent="0.2">
      <c r="A19" s="137"/>
      <c r="B19" s="59">
        <f t="shared" ref="B19:B53" si="8">B10</f>
        <v>5.5</v>
      </c>
      <c r="C19" s="63">
        <f t="shared" si="6"/>
        <v>0.2</v>
      </c>
      <c r="D19" s="55" t="str">
        <f t="shared" si="4"/>
        <v/>
      </c>
      <c r="E19" s="6" t="str">
        <f t="shared" si="4"/>
        <v/>
      </c>
      <c r="F19" s="6" t="str">
        <f t="shared" si="4"/>
        <v/>
      </c>
      <c r="G19" s="6" t="str">
        <f t="shared" si="4"/>
        <v/>
      </c>
      <c r="H19" s="6" t="str">
        <f t="shared" si="4"/>
        <v/>
      </c>
      <c r="I19" s="6" t="str">
        <f t="shared" si="4"/>
        <v/>
      </c>
      <c r="J19" s="6" t="str">
        <f t="shared" si="4"/>
        <v/>
      </c>
      <c r="K19" s="6" t="str">
        <f t="shared" si="4"/>
        <v/>
      </c>
      <c r="L19" s="6" t="str">
        <f t="shared" si="4"/>
        <v/>
      </c>
      <c r="M19" s="6" t="str">
        <f t="shared" si="4"/>
        <v/>
      </c>
      <c r="N19" s="6" t="str">
        <f t="shared" si="4"/>
        <v/>
      </c>
      <c r="O19" s="6" t="str">
        <f t="shared" si="4"/>
        <v/>
      </c>
      <c r="P19" s="6" t="str">
        <f t="shared" si="4"/>
        <v/>
      </c>
      <c r="Q19" s="6" t="str">
        <f t="shared" si="4"/>
        <v/>
      </c>
      <c r="R19" s="6" t="str">
        <f t="shared" si="4"/>
        <v/>
      </c>
      <c r="S19" s="6" t="str">
        <f t="shared" si="4"/>
        <v/>
      </c>
      <c r="T19" s="6" t="str">
        <f t="shared" ref="T19:AD49" si="9">IF($D$5+T$8+$C19&gt;0.8,"",IF($D$5+T$8+$C19&lt;0.59999,"",MROUND((T$7*T$8+$D$4*$D$5+$B19*$C19)/($D$5+T$8+$C19),0.25)))</f>
        <v/>
      </c>
      <c r="U19" s="6" t="str">
        <f t="shared" si="9"/>
        <v/>
      </c>
      <c r="V19" s="6">
        <f t="shared" si="9"/>
        <v>5.5</v>
      </c>
      <c r="W19" s="6">
        <f t="shared" si="9"/>
        <v>5.25</v>
      </c>
      <c r="X19" s="6">
        <f t="shared" si="9"/>
        <v>5</v>
      </c>
      <c r="Y19" s="6">
        <f t="shared" si="9"/>
        <v>4.75</v>
      </c>
      <c r="Z19" s="6">
        <f t="shared" si="9"/>
        <v>4.5</v>
      </c>
      <c r="AA19" s="6">
        <f t="shared" si="9"/>
        <v>4.25</v>
      </c>
      <c r="AB19" s="6">
        <f t="shared" si="9"/>
        <v>4</v>
      </c>
      <c r="AC19" s="6">
        <f t="shared" si="9"/>
        <v>3.75</v>
      </c>
      <c r="AD19" s="52">
        <f t="shared" si="9"/>
        <v>3.5</v>
      </c>
    </row>
    <row r="20" spans="1:30" x14ac:dyDescent="0.2">
      <c r="A20" s="137"/>
      <c r="B20" s="59">
        <f t="shared" si="8"/>
        <v>5</v>
      </c>
      <c r="C20" s="63">
        <f t="shared" ref="C20:C53" si="10">C11+0.1</f>
        <v>0.30000000000000004</v>
      </c>
      <c r="D20" s="55" t="str">
        <f t="shared" si="4"/>
        <v/>
      </c>
      <c r="E20" s="6" t="str">
        <f t="shared" si="4"/>
        <v/>
      </c>
      <c r="F20" s="6" t="str">
        <f t="shared" si="4"/>
        <v/>
      </c>
      <c r="G20" s="6" t="str">
        <f t="shared" si="4"/>
        <v/>
      </c>
      <c r="H20" s="6" t="str">
        <f t="shared" si="4"/>
        <v/>
      </c>
      <c r="I20" s="6" t="str">
        <f t="shared" si="4"/>
        <v/>
      </c>
      <c r="J20" s="6" t="str">
        <f t="shared" si="4"/>
        <v/>
      </c>
      <c r="K20" s="6" t="str">
        <f t="shared" si="4"/>
        <v/>
      </c>
      <c r="L20" s="6" t="str">
        <f t="shared" si="4"/>
        <v/>
      </c>
      <c r="M20" s="6">
        <f t="shared" si="4"/>
        <v>5.25</v>
      </c>
      <c r="N20" s="6">
        <f t="shared" si="4"/>
        <v>5</v>
      </c>
      <c r="O20" s="6">
        <f t="shared" si="4"/>
        <v>5</v>
      </c>
      <c r="P20" s="6">
        <f t="shared" si="4"/>
        <v>4.75</v>
      </c>
      <c r="Q20" s="6">
        <f t="shared" si="4"/>
        <v>4.5</v>
      </c>
      <c r="R20" s="6">
        <f t="shared" si="4"/>
        <v>4.5</v>
      </c>
      <c r="S20" s="6">
        <f t="shared" si="4"/>
        <v>4.25</v>
      </c>
      <c r="T20" s="6">
        <f t="shared" si="9"/>
        <v>4</v>
      </c>
      <c r="U20" s="6">
        <f t="shared" si="9"/>
        <v>4</v>
      </c>
      <c r="V20" s="6">
        <f t="shared" si="9"/>
        <v>5.25</v>
      </c>
      <c r="W20" s="6">
        <f t="shared" si="9"/>
        <v>5</v>
      </c>
      <c r="X20" s="6">
        <f t="shared" si="9"/>
        <v>5</v>
      </c>
      <c r="Y20" s="6">
        <f t="shared" si="9"/>
        <v>4.75</v>
      </c>
      <c r="Z20" s="6">
        <f t="shared" si="9"/>
        <v>4.5</v>
      </c>
      <c r="AA20" s="6">
        <f t="shared" si="9"/>
        <v>4.25</v>
      </c>
      <c r="AB20" s="6">
        <f t="shared" si="9"/>
        <v>4</v>
      </c>
      <c r="AC20" s="6">
        <f t="shared" si="9"/>
        <v>3.75</v>
      </c>
      <c r="AD20" s="52">
        <f t="shared" si="9"/>
        <v>3.5</v>
      </c>
    </row>
    <row r="21" spans="1:30" x14ac:dyDescent="0.2">
      <c r="A21" s="137"/>
      <c r="B21" s="59">
        <f t="shared" si="8"/>
        <v>4.5</v>
      </c>
      <c r="C21" s="63">
        <f t="shared" si="10"/>
        <v>0.30000000000000004</v>
      </c>
      <c r="D21" s="55" t="str">
        <f t="shared" si="4"/>
        <v/>
      </c>
      <c r="E21" s="6" t="str">
        <f t="shared" si="4"/>
        <v/>
      </c>
      <c r="F21" s="6" t="str">
        <f t="shared" si="4"/>
        <v/>
      </c>
      <c r="G21" s="6" t="str">
        <f t="shared" si="4"/>
        <v/>
      </c>
      <c r="H21" s="6" t="str">
        <f t="shared" si="4"/>
        <v/>
      </c>
      <c r="I21" s="6" t="str">
        <f t="shared" si="4"/>
        <v/>
      </c>
      <c r="J21" s="6" t="str">
        <f t="shared" si="4"/>
        <v/>
      </c>
      <c r="K21" s="6" t="str">
        <f t="shared" si="4"/>
        <v/>
      </c>
      <c r="L21" s="6" t="str">
        <f t="shared" si="4"/>
        <v/>
      </c>
      <c r="M21" s="6">
        <f t="shared" si="4"/>
        <v>5</v>
      </c>
      <c r="N21" s="6">
        <f t="shared" si="4"/>
        <v>4.75</v>
      </c>
      <c r="O21" s="6">
        <f t="shared" si="4"/>
        <v>4.75</v>
      </c>
      <c r="P21" s="6">
        <f t="shared" si="4"/>
        <v>4.5</v>
      </c>
      <c r="Q21" s="6">
        <f t="shared" si="4"/>
        <v>4.25</v>
      </c>
      <c r="R21" s="6">
        <f t="shared" si="4"/>
        <v>4.25</v>
      </c>
      <c r="S21" s="6">
        <f t="shared" si="4"/>
        <v>4</v>
      </c>
      <c r="T21" s="6">
        <f t="shared" si="9"/>
        <v>3.75</v>
      </c>
      <c r="U21" s="6">
        <f t="shared" si="9"/>
        <v>3.75</v>
      </c>
      <c r="V21" s="6">
        <f t="shared" si="9"/>
        <v>5</v>
      </c>
      <c r="W21" s="6">
        <f t="shared" si="9"/>
        <v>5</v>
      </c>
      <c r="X21" s="6">
        <f t="shared" si="9"/>
        <v>4.75</v>
      </c>
      <c r="Y21" s="6">
        <f t="shared" si="9"/>
        <v>4.5</v>
      </c>
      <c r="Z21" s="6">
        <f t="shared" si="9"/>
        <v>4.25</v>
      </c>
      <c r="AA21" s="6">
        <f t="shared" si="9"/>
        <v>4</v>
      </c>
      <c r="AB21" s="6">
        <f t="shared" si="9"/>
        <v>3.75</v>
      </c>
      <c r="AC21" s="6">
        <f t="shared" si="9"/>
        <v>3.5</v>
      </c>
      <c r="AD21" s="52">
        <f t="shared" si="9"/>
        <v>3.5</v>
      </c>
    </row>
    <row r="22" spans="1:30" x14ac:dyDescent="0.2">
      <c r="A22" s="137"/>
      <c r="B22" s="59">
        <f t="shared" si="8"/>
        <v>4</v>
      </c>
      <c r="C22" s="63">
        <f t="shared" si="10"/>
        <v>0.30000000000000004</v>
      </c>
      <c r="D22" s="55" t="str">
        <f t="shared" si="4"/>
        <v/>
      </c>
      <c r="E22" s="6" t="str">
        <f t="shared" si="4"/>
        <v/>
      </c>
      <c r="F22" s="6" t="str">
        <f t="shared" si="4"/>
        <v/>
      </c>
      <c r="G22" s="6" t="str">
        <f t="shared" si="4"/>
        <v/>
      </c>
      <c r="H22" s="6" t="str">
        <f t="shared" si="4"/>
        <v/>
      </c>
      <c r="I22" s="6" t="str">
        <f t="shared" si="4"/>
        <v/>
      </c>
      <c r="J22" s="6" t="str">
        <f t="shared" si="4"/>
        <v/>
      </c>
      <c r="K22" s="6" t="str">
        <f t="shared" si="4"/>
        <v/>
      </c>
      <c r="L22" s="6" t="str">
        <f t="shared" si="4"/>
        <v/>
      </c>
      <c r="M22" s="6">
        <f t="shared" si="4"/>
        <v>4.75</v>
      </c>
      <c r="N22" s="6">
        <f t="shared" si="4"/>
        <v>4.5</v>
      </c>
      <c r="O22" s="6">
        <f t="shared" si="4"/>
        <v>4.5</v>
      </c>
      <c r="P22" s="6">
        <f t="shared" si="4"/>
        <v>4.25</v>
      </c>
      <c r="Q22" s="6">
        <f t="shared" si="4"/>
        <v>4</v>
      </c>
      <c r="R22" s="6">
        <f t="shared" si="4"/>
        <v>4</v>
      </c>
      <c r="S22" s="6">
        <f t="shared" si="4"/>
        <v>3.75</v>
      </c>
      <c r="T22" s="6">
        <f t="shared" si="9"/>
        <v>3.5</v>
      </c>
      <c r="U22" s="6">
        <f t="shared" si="9"/>
        <v>3.5</v>
      </c>
      <c r="V22" s="6">
        <f t="shared" si="9"/>
        <v>5</v>
      </c>
      <c r="W22" s="6">
        <f t="shared" si="9"/>
        <v>4.75</v>
      </c>
      <c r="X22" s="6">
        <f t="shared" si="9"/>
        <v>4.5</v>
      </c>
      <c r="Y22" s="6">
        <f t="shared" si="9"/>
        <v>4.25</v>
      </c>
      <c r="Z22" s="6">
        <f t="shared" si="9"/>
        <v>4</v>
      </c>
      <c r="AA22" s="6">
        <f t="shared" si="9"/>
        <v>3.75</v>
      </c>
      <c r="AB22" s="6">
        <f t="shared" si="9"/>
        <v>3.5</v>
      </c>
      <c r="AC22" s="6">
        <f t="shared" si="9"/>
        <v>3.5</v>
      </c>
      <c r="AD22" s="52">
        <f t="shared" si="9"/>
        <v>3.25</v>
      </c>
    </row>
    <row r="23" spans="1:30" x14ac:dyDescent="0.2">
      <c r="A23" s="137"/>
      <c r="B23" s="59">
        <f t="shared" si="8"/>
        <v>3.5</v>
      </c>
      <c r="C23" s="63">
        <f t="shared" si="10"/>
        <v>0.30000000000000004</v>
      </c>
      <c r="D23" s="55" t="str">
        <f t="shared" si="4"/>
        <v/>
      </c>
      <c r="E23" s="6" t="str">
        <f t="shared" si="4"/>
        <v/>
      </c>
      <c r="F23" s="6" t="str">
        <f t="shared" si="4"/>
        <v/>
      </c>
      <c r="G23" s="6" t="str">
        <f t="shared" si="4"/>
        <v/>
      </c>
      <c r="H23" s="6" t="str">
        <f t="shared" si="4"/>
        <v/>
      </c>
      <c r="I23" s="6" t="str">
        <f t="shared" si="4"/>
        <v/>
      </c>
      <c r="J23" s="6" t="str">
        <f t="shared" si="4"/>
        <v/>
      </c>
      <c r="K23" s="6" t="str">
        <f t="shared" si="4"/>
        <v/>
      </c>
      <c r="L23" s="6" t="str">
        <f t="shared" si="4"/>
        <v/>
      </c>
      <c r="M23" s="6">
        <f t="shared" si="4"/>
        <v>4.5</v>
      </c>
      <c r="N23" s="6">
        <f t="shared" si="4"/>
        <v>4.25</v>
      </c>
      <c r="O23" s="6">
        <f t="shared" si="4"/>
        <v>4.25</v>
      </c>
      <c r="P23" s="6">
        <f t="shared" si="4"/>
        <v>4</v>
      </c>
      <c r="Q23" s="6">
        <f t="shared" si="4"/>
        <v>3.75</v>
      </c>
      <c r="R23" s="6">
        <f t="shared" si="4"/>
        <v>3.75</v>
      </c>
      <c r="S23" s="6">
        <f t="shared" si="4"/>
        <v>3.5</v>
      </c>
      <c r="T23" s="6">
        <f t="shared" si="9"/>
        <v>3.25</v>
      </c>
      <c r="U23" s="6">
        <f t="shared" si="9"/>
        <v>3.25</v>
      </c>
      <c r="V23" s="6">
        <f t="shared" si="9"/>
        <v>4.75</v>
      </c>
      <c r="W23" s="6">
        <f t="shared" si="9"/>
        <v>4.5</v>
      </c>
      <c r="X23" s="6">
        <f t="shared" si="9"/>
        <v>4.25</v>
      </c>
      <c r="Y23" s="6">
        <f t="shared" si="9"/>
        <v>4</v>
      </c>
      <c r="Z23" s="6">
        <f t="shared" si="9"/>
        <v>3.75</v>
      </c>
      <c r="AA23" s="6">
        <f t="shared" si="9"/>
        <v>3.5</v>
      </c>
      <c r="AB23" s="6">
        <f t="shared" si="9"/>
        <v>3.5</v>
      </c>
      <c r="AC23" s="6">
        <f t="shared" si="9"/>
        <v>3.25</v>
      </c>
      <c r="AD23" s="52">
        <f t="shared" si="9"/>
        <v>3</v>
      </c>
    </row>
    <row r="24" spans="1:30" x14ac:dyDescent="0.2">
      <c r="A24" s="137"/>
      <c r="B24" s="59">
        <f t="shared" si="8"/>
        <v>3</v>
      </c>
      <c r="C24" s="63">
        <f t="shared" si="10"/>
        <v>0.30000000000000004</v>
      </c>
      <c r="D24" s="55" t="str">
        <f t="shared" si="4"/>
        <v/>
      </c>
      <c r="E24" s="6" t="str">
        <f t="shared" si="4"/>
        <v/>
      </c>
      <c r="F24" s="6" t="str">
        <f t="shared" si="4"/>
        <v/>
      </c>
      <c r="G24" s="6" t="str">
        <f t="shared" si="4"/>
        <v/>
      </c>
      <c r="H24" s="6" t="str">
        <f t="shared" si="4"/>
        <v/>
      </c>
      <c r="I24" s="6" t="str">
        <f t="shared" si="4"/>
        <v/>
      </c>
      <c r="J24" s="6" t="str">
        <f t="shared" si="4"/>
        <v/>
      </c>
      <c r="K24" s="6" t="str">
        <f t="shared" si="4"/>
        <v/>
      </c>
      <c r="L24" s="6" t="str">
        <f t="shared" si="4"/>
        <v/>
      </c>
      <c r="M24" s="6">
        <f t="shared" si="4"/>
        <v>4.25</v>
      </c>
      <c r="N24" s="6">
        <f t="shared" si="4"/>
        <v>4</v>
      </c>
      <c r="O24" s="6">
        <f t="shared" si="4"/>
        <v>4</v>
      </c>
      <c r="P24" s="6">
        <f t="shared" si="4"/>
        <v>3.75</v>
      </c>
      <c r="Q24" s="6">
        <f t="shared" si="4"/>
        <v>3.5</v>
      </c>
      <c r="R24" s="6">
        <f t="shared" si="4"/>
        <v>3.5</v>
      </c>
      <c r="S24" s="6">
        <f t="shared" si="4"/>
        <v>3.25</v>
      </c>
      <c r="T24" s="6">
        <f t="shared" si="9"/>
        <v>3</v>
      </c>
      <c r="U24" s="6">
        <f t="shared" si="9"/>
        <v>3</v>
      </c>
      <c r="V24" s="6">
        <f t="shared" si="9"/>
        <v>4.5</v>
      </c>
      <c r="W24" s="6">
        <f t="shared" si="9"/>
        <v>4.25</v>
      </c>
      <c r="X24" s="6">
        <f t="shared" si="9"/>
        <v>4</v>
      </c>
      <c r="Y24" s="6">
        <f t="shared" si="9"/>
        <v>3.75</v>
      </c>
      <c r="Z24" s="6">
        <f t="shared" si="9"/>
        <v>3.5</v>
      </c>
      <c r="AA24" s="6">
        <f t="shared" si="9"/>
        <v>3.5</v>
      </c>
      <c r="AB24" s="6">
        <f t="shared" si="9"/>
        <v>3.25</v>
      </c>
      <c r="AC24" s="6">
        <f t="shared" si="9"/>
        <v>3</v>
      </c>
      <c r="AD24" s="52">
        <f t="shared" si="9"/>
        <v>2.75</v>
      </c>
    </row>
    <row r="25" spans="1:30" x14ac:dyDescent="0.2">
      <c r="A25" s="137"/>
      <c r="B25" s="59">
        <f t="shared" si="8"/>
        <v>2.5</v>
      </c>
      <c r="C25" s="63">
        <f t="shared" si="10"/>
        <v>0.30000000000000004</v>
      </c>
      <c r="D25" s="55" t="str">
        <f t="shared" si="4"/>
        <v/>
      </c>
      <c r="E25" s="6" t="str">
        <f t="shared" si="4"/>
        <v/>
      </c>
      <c r="F25" s="6" t="str">
        <f t="shared" si="4"/>
        <v/>
      </c>
      <c r="G25" s="6" t="str">
        <f t="shared" si="4"/>
        <v/>
      </c>
      <c r="H25" s="6" t="str">
        <f t="shared" si="4"/>
        <v/>
      </c>
      <c r="I25" s="6" t="str">
        <f t="shared" si="4"/>
        <v/>
      </c>
      <c r="J25" s="6" t="str">
        <f t="shared" si="4"/>
        <v/>
      </c>
      <c r="K25" s="6" t="str">
        <f t="shared" si="4"/>
        <v/>
      </c>
      <c r="L25" s="6" t="str">
        <f t="shared" si="4"/>
        <v/>
      </c>
      <c r="M25" s="6">
        <f t="shared" si="4"/>
        <v>4</v>
      </c>
      <c r="N25" s="6">
        <f t="shared" si="4"/>
        <v>3.75</v>
      </c>
      <c r="O25" s="6">
        <f t="shared" si="4"/>
        <v>3.75</v>
      </c>
      <c r="P25" s="6">
        <f t="shared" si="4"/>
        <v>3.5</v>
      </c>
      <c r="Q25" s="6">
        <f t="shared" si="4"/>
        <v>3.25</v>
      </c>
      <c r="R25" s="6">
        <f t="shared" si="4"/>
        <v>3.25</v>
      </c>
      <c r="S25" s="6">
        <f t="shared" si="4"/>
        <v>3</v>
      </c>
      <c r="T25" s="6">
        <f t="shared" si="9"/>
        <v>2.75</v>
      </c>
      <c r="U25" s="6">
        <f t="shared" si="9"/>
        <v>2.75</v>
      </c>
      <c r="V25" s="6">
        <f t="shared" si="9"/>
        <v>4.25</v>
      </c>
      <c r="W25" s="6">
        <f t="shared" si="9"/>
        <v>4</v>
      </c>
      <c r="X25" s="6">
        <f t="shared" si="9"/>
        <v>3.75</v>
      </c>
      <c r="Y25" s="6">
        <f t="shared" si="9"/>
        <v>3.5</v>
      </c>
      <c r="Z25" s="6">
        <f t="shared" si="9"/>
        <v>3.5</v>
      </c>
      <c r="AA25" s="6">
        <f t="shared" si="9"/>
        <v>3.25</v>
      </c>
      <c r="AB25" s="6">
        <f t="shared" si="9"/>
        <v>3</v>
      </c>
      <c r="AC25" s="6">
        <f t="shared" si="9"/>
        <v>2.75</v>
      </c>
      <c r="AD25" s="52">
        <f t="shared" si="9"/>
        <v>2.5</v>
      </c>
    </row>
    <row r="26" spans="1:30" x14ac:dyDescent="0.2">
      <c r="A26" s="137"/>
      <c r="B26" s="59">
        <f t="shared" si="8"/>
        <v>2</v>
      </c>
      <c r="C26" s="63">
        <f t="shared" si="10"/>
        <v>0.30000000000000004</v>
      </c>
      <c r="D26" s="55" t="str">
        <f t="shared" si="4"/>
        <v/>
      </c>
      <c r="E26" s="6" t="str">
        <f t="shared" si="4"/>
        <v/>
      </c>
      <c r="F26" s="6" t="str">
        <f t="shared" si="4"/>
        <v/>
      </c>
      <c r="G26" s="6" t="str">
        <f t="shared" si="4"/>
        <v/>
      </c>
      <c r="H26" s="6" t="str">
        <f t="shared" si="4"/>
        <v/>
      </c>
      <c r="I26" s="6" t="str">
        <f t="shared" si="4"/>
        <v/>
      </c>
      <c r="J26" s="6" t="str">
        <f t="shared" si="4"/>
        <v/>
      </c>
      <c r="K26" s="6" t="str">
        <f t="shared" si="4"/>
        <v/>
      </c>
      <c r="L26" s="6" t="str">
        <f t="shared" si="4"/>
        <v/>
      </c>
      <c r="M26" s="6">
        <f t="shared" si="4"/>
        <v>3.75</v>
      </c>
      <c r="N26" s="6">
        <f t="shared" si="4"/>
        <v>3.5</v>
      </c>
      <c r="O26" s="6">
        <f t="shared" si="4"/>
        <v>3.5</v>
      </c>
      <c r="P26" s="6">
        <f t="shared" si="4"/>
        <v>3.25</v>
      </c>
      <c r="Q26" s="6">
        <f t="shared" si="4"/>
        <v>3</v>
      </c>
      <c r="R26" s="6">
        <f t="shared" si="4"/>
        <v>3</v>
      </c>
      <c r="S26" s="6">
        <f t="shared" si="4"/>
        <v>2.75</v>
      </c>
      <c r="T26" s="6">
        <f t="shared" si="9"/>
        <v>2.5</v>
      </c>
      <c r="U26" s="6">
        <f t="shared" si="9"/>
        <v>2.5</v>
      </c>
      <c r="V26" s="6">
        <f t="shared" si="9"/>
        <v>4</v>
      </c>
      <c r="W26" s="6">
        <f t="shared" si="9"/>
        <v>3.75</v>
      </c>
      <c r="X26" s="6">
        <f t="shared" si="9"/>
        <v>3.5</v>
      </c>
      <c r="Y26" s="6">
        <f t="shared" si="9"/>
        <v>3.5</v>
      </c>
      <c r="Z26" s="6">
        <f t="shared" si="9"/>
        <v>3.25</v>
      </c>
      <c r="AA26" s="6">
        <f t="shared" si="9"/>
        <v>3</v>
      </c>
      <c r="AB26" s="6">
        <f t="shared" si="9"/>
        <v>2.75</v>
      </c>
      <c r="AC26" s="6">
        <f t="shared" si="9"/>
        <v>2.5</v>
      </c>
      <c r="AD26" s="52">
        <f t="shared" si="9"/>
        <v>2.25</v>
      </c>
    </row>
    <row r="27" spans="1:30" x14ac:dyDescent="0.2">
      <c r="A27" s="137"/>
      <c r="B27" s="59">
        <f t="shared" si="8"/>
        <v>6</v>
      </c>
      <c r="C27" s="63">
        <f t="shared" si="10"/>
        <v>0.30000000000000004</v>
      </c>
      <c r="D27" s="55" t="str">
        <f t="shared" si="4"/>
        <v/>
      </c>
      <c r="E27" s="6" t="str">
        <f t="shared" si="4"/>
        <v/>
      </c>
      <c r="F27" s="6" t="str">
        <f t="shared" si="4"/>
        <v/>
      </c>
      <c r="G27" s="6" t="str">
        <f t="shared" si="4"/>
        <v/>
      </c>
      <c r="H27" s="6" t="str">
        <f t="shared" si="4"/>
        <v/>
      </c>
      <c r="I27" s="6" t="str">
        <f t="shared" si="4"/>
        <v/>
      </c>
      <c r="J27" s="6" t="str">
        <f t="shared" si="4"/>
        <v/>
      </c>
      <c r="K27" s="6" t="str">
        <f t="shared" si="4"/>
        <v/>
      </c>
      <c r="L27" s="6" t="str">
        <f t="shared" si="4"/>
        <v/>
      </c>
      <c r="M27" s="6">
        <f t="shared" si="4"/>
        <v>5.75</v>
      </c>
      <c r="N27" s="6">
        <f t="shared" si="4"/>
        <v>5.5</v>
      </c>
      <c r="O27" s="6">
        <f t="shared" si="4"/>
        <v>5.5</v>
      </c>
      <c r="P27" s="6">
        <f t="shared" si="4"/>
        <v>5.25</v>
      </c>
      <c r="Q27" s="6">
        <f t="shared" si="4"/>
        <v>5</v>
      </c>
      <c r="R27" s="6">
        <f t="shared" si="4"/>
        <v>5</v>
      </c>
      <c r="S27" s="6">
        <f t="shared" si="4"/>
        <v>4.75</v>
      </c>
      <c r="T27" s="6">
        <f t="shared" si="9"/>
        <v>4.5</v>
      </c>
      <c r="U27" s="6">
        <f t="shared" si="9"/>
        <v>4.5</v>
      </c>
      <c r="V27" s="6">
        <f t="shared" si="9"/>
        <v>5.75</v>
      </c>
      <c r="W27" s="6">
        <f t="shared" si="9"/>
        <v>5.5</v>
      </c>
      <c r="X27" s="6">
        <f t="shared" si="9"/>
        <v>5.25</v>
      </c>
      <c r="Y27" s="6">
        <f t="shared" si="9"/>
        <v>5</v>
      </c>
      <c r="Z27" s="6">
        <f t="shared" si="9"/>
        <v>5</v>
      </c>
      <c r="AA27" s="6">
        <f t="shared" si="9"/>
        <v>4.75</v>
      </c>
      <c r="AB27" s="6">
        <f t="shared" si="9"/>
        <v>4.5</v>
      </c>
      <c r="AC27" s="6">
        <f t="shared" si="9"/>
        <v>4.25</v>
      </c>
      <c r="AD27" s="52">
        <f t="shared" si="9"/>
        <v>4</v>
      </c>
    </row>
    <row r="28" spans="1:30" x14ac:dyDescent="0.2">
      <c r="A28" s="137"/>
      <c r="B28" s="59">
        <f t="shared" si="8"/>
        <v>5.5</v>
      </c>
      <c r="C28" s="63">
        <f t="shared" si="10"/>
        <v>0.30000000000000004</v>
      </c>
      <c r="D28" s="55" t="str">
        <f t="shared" si="4"/>
        <v/>
      </c>
      <c r="E28" s="6" t="str">
        <f t="shared" si="4"/>
        <v/>
      </c>
      <c r="F28" s="6" t="str">
        <f t="shared" si="4"/>
        <v/>
      </c>
      <c r="G28" s="6" t="str">
        <f t="shared" si="4"/>
        <v/>
      </c>
      <c r="H28" s="6" t="str">
        <f t="shared" si="4"/>
        <v/>
      </c>
      <c r="I28" s="6" t="str">
        <f t="shared" si="4"/>
        <v/>
      </c>
      <c r="J28" s="6" t="str">
        <f t="shared" si="4"/>
        <v/>
      </c>
      <c r="K28" s="6" t="str">
        <f t="shared" si="4"/>
        <v/>
      </c>
      <c r="L28" s="6" t="str">
        <f t="shared" si="4"/>
        <v/>
      </c>
      <c r="M28" s="6">
        <f t="shared" si="4"/>
        <v>5.5</v>
      </c>
      <c r="N28" s="6">
        <f t="shared" si="4"/>
        <v>5.25</v>
      </c>
      <c r="O28" s="6">
        <f t="shared" si="4"/>
        <v>5.25</v>
      </c>
      <c r="P28" s="6">
        <f t="shared" si="4"/>
        <v>5</v>
      </c>
      <c r="Q28" s="6">
        <f t="shared" si="4"/>
        <v>4.75</v>
      </c>
      <c r="R28" s="6">
        <f t="shared" si="4"/>
        <v>4.75</v>
      </c>
      <c r="S28" s="6">
        <f t="shared" si="4"/>
        <v>4.5</v>
      </c>
      <c r="T28" s="6">
        <f t="shared" si="9"/>
        <v>4.25</v>
      </c>
      <c r="U28" s="6">
        <f t="shared" si="9"/>
        <v>4.25</v>
      </c>
      <c r="V28" s="6">
        <f t="shared" si="9"/>
        <v>5.5</v>
      </c>
      <c r="W28" s="6">
        <f t="shared" si="9"/>
        <v>5.25</v>
      </c>
      <c r="X28" s="6">
        <f t="shared" si="9"/>
        <v>5</v>
      </c>
      <c r="Y28" s="6">
        <f t="shared" si="9"/>
        <v>5</v>
      </c>
      <c r="Z28" s="6">
        <f t="shared" si="9"/>
        <v>4.75</v>
      </c>
      <c r="AA28" s="6">
        <f t="shared" si="9"/>
        <v>4.5</v>
      </c>
      <c r="AB28" s="6">
        <f t="shared" si="9"/>
        <v>4.25</v>
      </c>
      <c r="AC28" s="6">
        <f t="shared" si="9"/>
        <v>4</v>
      </c>
      <c r="AD28" s="52">
        <f t="shared" si="9"/>
        <v>3.75</v>
      </c>
    </row>
    <row r="29" spans="1:30" x14ac:dyDescent="0.2">
      <c r="A29" s="137"/>
      <c r="B29" s="59">
        <f t="shared" si="8"/>
        <v>5</v>
      </c>
      <c r="C29" s="63">
        <f t="shared" si="10"/>
        <v>0.4</v>
      </c>
      <c r="D29" s="55">
        <f t="shared" si="4"/>
        <v>5</v>
      </c>
      <c r="E29" s="6">
        <f t="shared" si="4"/>
        <v>5</v>
      </c>
      <c r="F29" s="6">
        <f t="shared" si="4"/>
        <v>5</v>
      </c>
      <c r="G29" s="6">
        <f t="shared" si="4"/>
        <v>4.75</v>
      </c>
      <c r="H29" s="6">
        <f t="shared" si="4"/>
        <v>4.75</v>
      </c>
      <c r="I29" s="6">
        <f t="shared" si="4"/>
        <v>4.75</v>
      </c>
      <c r="J29" s="6">
        <f t="shared" si="4"/>
        <v>4.5</v>
      </c>
      <c r="K29" s="6">
        <f t="shared" si="4"/>
        <v>4.5</v>
      </c>
      <c r="L29" s="6">
        <f t="shared" si="4"/>
        <v>4.5</v>
      </c>
      <c r="M29" s="6">
        <f t="shared" si="4"/>
        <v>5.25</v>
      </c>
      <c r="N29" s="6">
        <f t="shared" si="4"/>
        <v>5</v>
      </c>
      <c r="O29" s="6">
        <f t="shared" si="4"/>
        <v>5</v>
      </c>
      <c r="P29" s="6">
        <f t="shared" si="4"/>
        <v>4.75</v>
      </c>
      <c r="Q29" s="6">
        <f t="shared" si="4"/>
        <v>4.5</v>
      </c>
      <c r="R29" s="6">
        <f t="shared" si="4"/>
        <v>4.5</v>
      </c>
      <c r="S29" s="6">
        <f t="shared" si="4"/>
        <v>4.25</v>
      </c>
      <c r="T29" s="6">
        <f t="shared" si="9"/>
        <v>4.25</v>
      </c>
      <c r="U29" s="6">
        <f t="shared" si="9"/>
        <v>4</v>
      </c>
      <c r="V29" s="6">
        <f t="shared" si="9"/>
        <v>5.25</v>
      </c>
      <c r="W29" s="6">
        <f t="shared" si="9"/>
        <v>5</v>
      </c>
      <c r="X29" s="6">
        <f t="shared" si="9"/>
        <v>5</v>
      </c>
      <c r="Y29" s="6">
        <f t="shared" si="9"/>
        <v>4.75</v>
      </c>
      <c r="Z29" s="6">
        <f t="shared" si="9"/>
        <v>4.5</v>
      </c>
      <c r="AA29" s="6">
        <f t="shared" si="9"/>
        <v>4.25</v>
      </c>
      <c r="AB29" s="6">
        <f t="shared" si="9"/>
        <v>4.25</v>
      </c>
      <c r="AC29" s="6">
        <f t="shared" si="9"/>
        <v>4</v>
      </c>
      <c r="AD29" s="52">
        <f t="shared" si="9"/>
        <v>3.75</v>
      </c>
    </row>
    <row r="30" spans="1:30" x14ac:dyDescent="0.2">
      <c r="A30" s="137"/>
      <c r="B30" s="59">
        <f t="shared" si="8"/>
        <v>4.5</v>
      </c>
      <c r="C30" s="63">
        <f t="shared" si="10"/>
        <v>0.4</v>
      </c>
      <c r="D30" s="55">
        <f t="shared" si="4"/>
        <v>4.75</v>
      </c>
      <c r="E30" s="6">
        <f t="shared" si="4"/>
        <v>4.75</v>
      </c>
      <c r="F30" s="6">
        <f t="shared" si="4"/>
        <v>4.5</v>
      </c>
      <c r="G30" s="6">
        <f t="shared" si="4"/>
        <v>4.5</v>
      </c>
      <c r="H30" s="6">
        <f t="shared" si="4"/>
        <v>4.5</v>
      </c>
      <c r="I30" s="6">
        <f t="shared" si="4"/>
        <v>4.25</v>
      </c>
      <c r="J30" s="6">
        <f t="shared" si="4"/>
        <v>4.25</v>
      </c>
      <c r="K30" s="6">
        <f t="shared" si="4"/>
        <v>4.25</v>
      </c>
      <c r="L30" s="6">
        <f t="shared" si="4"/>
        <v>4</v>
      </c>
      <c r="M30" s="6">
        <f t="shared" si="4"/>
        <v>5</v>
      </c>
      <c r="N30" s="6">
        <f t="shared" si="4"/>
        <v>4.75</v>
      </c>
      <c r="O30" s="6">
        <f t="shared" si="4"/>
        <v>4.5</v>
      </c>
      <c r="P30" s="6">
        <f t="shared" si="4"/>
        <v>4.5</v>
      </c>
      <c r="Q30" s="6">
        <f t="shared" si="4"/>
        <v>4.25</v>
      </c>
      <c r="R30" s="6">
        <f t="shared" si="4"/>
        <v>4.25</v>
      </c>
      <c r="S30" s="6">
        <f t="shared" si="4"/>
        <v>4</v>
      </c>
      <c r="T30" s="6">
        <f t="shared" si="9"/>
        <v>4</v>
      </c>
      <c r="U30" s="6">
        <f t="shared" si="9"/>
        <v>3.75</v>
      </c>
      <c r="V30" s="6">
        <f t="shared" si="9"/>
        <v>5</v>
      </c>
      <c r="W30" s="6">
        <f t="shared" si="9"/>
        <v>4.75</v>
      </c>
      <c r="X30" s="6">
        <f t="shared" si="9"/>
        <v>4.75</v>
      </c>
      <c r="Y30" s="6">
        <f t="shared" si="9"/>
        <v>4.5</v>
      </c>
      <c r="Z30" s="6">
        <f t="shared" si="9"/>
        <v>4.25</v>
      </c>
      <c r="AA30" s="6">
        <f t="shared" si="9"/>
        <v>4</v>
      </c>
      <c r="AB30" s="6">
        <f t="shared" si="9"/>
        <v>4</v>
      </c>
      <c r="AC30" s="6">
        <f t="shared" si="9"/>
        <v>3.75</v>
      </c>
      <c r="AD30" s="52">
        <f t="shared" si="9"/>
        <v>3.5</v>
      </c>
    </row>
    <row r="31" spans="1:30" x14ac:dyDescent="0.2">
      <c r="A31" s="137"/>
      <c r="B31" s="59">
        <f t="shared" si="8"/>
        <v>4</v>
      </c>
      <c r="C31" s="63">
        <f t="shared" si="10"/>
        <v>0.4</v>
      </c>
      <c r="D31" s="55">
        <f t="shared" si="4"/>
        <v>4.5</v>
      </c>
      <c r="E31" s="6">
        <f t="shared" si="4"/>
        <v>4.25</v>
      </c>
      <c r="F31" s="6">
        <f t="shared" si="4"/>
        <v>4.25</v>
      </c>
      <c r="G31" s="6">
        <f t="shared" si="4"/>
        <v>4.25</v>
      </c>
      <c r="H31" s="6">
        <f t="shared" si="4"/>
        <v>4</v>
      </c>
      <c r="I31" s="6">
        <f t="shared" si="4"/>
        <v>4</v>
      </c>
      <c r="J31" s="6">
        <f t="shared" si="4"/>
        <v>4</v>
      </c>
      <c r="K31" s="6">
        <f t="shared" si="4"/>
        <v>3.75</v>
      </c>
      <c r="L31" s="6">
        <f t="shared" si="4"/>
        <v>3.75</v>
      </c>
      <c r="M31" s="6">
        <f t="shared" si="4"/>
        <v>4.5</v>
      </c>
      <c r="N31" s="6">
        <f t="shared" si="4"/>
        <v>4.5</v>
      </c>
      <c r="O31" s="6">
        <f t="shared" si="4"/>
        <v>4.25</v>
      </c>
      <c r="P31" s="6">
        <f t="shared" si="4"/>
        <v>4.25</v>
      </c>
      <c r="Q31" s="6">
        <f t="shared" si="4"/>
        <v>4</v>
      </c>
      <c r="R31" s="6">
        <f t="shared" si="4"/>
        <v>4</v>
      </c>
      <c r="S31" s="6">
        <f t="shared" si="4"/>
        <v>3.75</v>
      </c>
      <c r="T31" s="6">
        <f t="shared" si="9"/>
        <v>3.5</v>
      </c>
      <c r="U31" s="6">
        <f t="shared" si="9"/>
        <v>3.5</v>
      </c>
      <c r="V31" s="6">
        <f t="shared" si="9"/>
        <v>4.75</v>
      </c>
      <c r="W31" s="6">
        <f t="shared" si="9"/>
        <v>4.5</v>
      </c>
      <c r="X31" s="6">
        <f t="shared" si="9"/>
        <v>4.5</v>
      </c>
      <c r="Y31" s="6">
        <f t="shared" si="9"/>
        <v>4.25</v>
      </c>
      <c r="Z31" s="6">
        <f t="shared" si="9"/>
        <v>4</v>
      </c>
      <c r="AA31" s="6">
        <f t="shared" si="9"/>
        <v>3.75</v>
      </c>
      <c r="AB31" s="6">
        <f t="shared" si="9"/>
        <v>3.75</v>
      </c>
      <c r="AC31" s="6">
        <f t="shared" si="9"/>
        <v>3.5</v>
      </c>
      <c r="AD31" s="52">
        <f t="shared" si="9"/>
        <v>3.25</v>
      </c>
    </row>
    <row r="32" spans="1:30" x14ac:dyDescent="0.2">
      <c r="A32" s="137"/>
      <c r="B32" s="59">
        <f t="shared" si="8"/>
        <v>3.5</v>
      </c>
      <c r="C32" s="63">
        <f t="shared" si="10"/>
        <v>0.4</v>
      </c>
      <c r="D32" s="55">
        <f t="shared" si="4"/>
        <v>4</v>
      </c>
      <c r="E32" s="6">
        <f t="shared" si="4"/>
        <v>4</v>
      </c>
      <c r="F32" s="6">
        <f t="shared" si="4"/>
        <v>4</v>
      </c>
      <c r="G32" s="6">
        <f t="shared" si="4"/>
        <v>3.75</v>
      </c>
      <c r="H32" s="6">
        <f t="shared" si="4"/>
        <v>3.75</v>
      </c>
      <c r="I32" s="6">
        <f t="shared" si="4"/>
        <v>3.75</v>
      </c>
      <c r="J32" s="6">
        <f t="shared" si="4"/>
        <v>3.5</v>
      </c>
      <c r="K32" s="6">
        <f t="shared" si="4"/>
        <v>3.5</v>
      </c>
      <c r="L32" s="6">
        <f t="shared" si="4"/>
        <v>3.5</v>
      </c>
      <c r="M32" s="6">
        <f t="shared" si="4"/>
        <v>4.25</v>
      </c>
      <c r="N32" s="6">
        <f t="shared" si="4"/>
        <v>4.25</v>
      </c>
      <c r="O32" s="6">
        <f t="shared" si="4"/>
        <v>4</v>
      </c>
      <c r="P32" s="6">
        <f t="shared" si="4"/>
        <v>4</v>
      </c>
      <c r="Q32" s="6">
        <f t="shared" si="4"/>
        <v>3.75</v>
      </c>
      <c r="R32" s="6">
        <f t="shared" si="4"/>
        <v>3.5</v>
      </c>
      <c r="S32" s="6">
        <f t="shared" si="4"/>
        <v>3.5</v>
      </c>
      <c r="T32" s="6">
        <f t="shared" si="9"/>
        <v>3.25</v>
      </c>
      <c r="U32" s="6">
        <f t="shared" si="9"/>
        <v>3.25</v>
      </c>
      <c r="V32" s="6">
        <f t="shared" si="9"/>
        <v>4.5</v>
      </c>
      <c r="W32" s="6">
        <f t="shared" si="9"/>
        <v>4.25</v>
      </c>
      <c r="X32" s="6">
        <f t="shared" si="9"/>
        <v>4.25</v>
      </c>
      <c r="Y32" s="6">
        <f t="shared" si="9"/>
        <v>4</v>
      </c>
      <c r="Z32" s="6">
        <f t="shared" si="9"/>
        <v>3.75</v>
      </c>
      <c r="AA32" s="6">
        <f t="shared" si="9"/>
        <v>3.5</v>
      </c>
      <c r="AB32" s="6">
        <f t="shared" si="9"/>
        <v>3.5</v>
      </c>
      <c r="AC32" s="6">
        <f t="shared" si="9"/>
        <v>3.25</v>
      </c>
      <c r="AD32" s="52">
        <f t="shared" si="9"/>
        <v>3</v>
      </c>
    </row>
    <row r="33" spans="1:30" x14ac:dyDescent="0.2">
      <c r="A33" s="137"/>
      <c r="B33" s="59">
        <f t="shared" si="8"/>
        <v>3</v>
      </c>
      <c r="C33" s="63">
        <f t="shared" si="10"/>
        <v>0.4</v>
      </c>
      <c r="D33" s="55">
        <f t="shared" si="4"/>
        <v>3.75</v>
      </c>
      <c r="E33" s="6">
        <f t="shared" si="4"/>
        <v>3.75</v>
      </c>
      <c r="F33" s="6">
        <f t="shared" si="4"/>
        <v>3.5</v>
      </c>
      <c r="G33" s="6">
        <f t="shared" si="4"/>
        <v>3.5</v>
      </c>
      <c r="H33" s="6">
        <f t="shared" si="4"/>
        <v>3.5</v>
      </c>
      <c r="I33" s="6">
        <f t="shared" si="4"/>
        <v>3.25</v>
      </c>
      <c r="J33" s="6">
        <f t="shared" si="4"/>
        <v>3.25</v>
      </c>
      <c r="K33" s="6">
        <f t="shared" si="4"/>
        <v>3.25</v>
      </c>
      <c r="L33" s="6">
        <f t="shared" si="4"/>
        <v>3</v>
      </c>
      <c r="M33" s="6">
        <f t="shared" si="4"/>
        <v>4</v>
      </c>
      <c r="N33" s="6">
        <f t="shared" si="4"/>
        <v>4</v>
      </c>
      <c r="O33" s="6">
        <f t="shared" si="4"/>
        <v>3.75</v>
      </c>
      <c r="P33" s="6">
        <f t="shared" si="4"/>
        <v>3.5</v>
      </c>
      <c r="Q33" s="6">
        <f t="shared" si="4"/>
        <v>3.5</v>
      </c>
      <c r="R33" s="6">
        <f t="shared" si="4"/>
        <v>3.25</v>
      </c>
      <c r="S33" s="6">
        <f t="shared" si="4"/>
        <v>3.25</v>
      </c>
      <c r="T33" s="6">
        <f t="shared" si="9"/>
        <v>3</v>
      </c>
      <c r="U33" s="6">
        <f t="shared" si="9"/>
        <v>3</v>
      </c>
      <c r="V33" s="6">
        <f t="shared" si="9"/>
        <v>4.25</v>
      </c>
      <c r="W33" s="6">
        <f t="shared" si="9"/>
        <v>4</v>
      </c>
      <c r="X33" s="6">
        <f t="shared" si="9"/>
        <v>4</v>
      </c>
      <c r="Y33" s="6">
        <f t="shared" si="9"/>
        <v>3.75</v>
      </c>
      <c r="Z33" s="6">
        <f t="shared" si="9"/>
        <v>3.5</v>
      </c>
      <c r="AA33" s="6">
        <f t="shared" si="9"/>
        <v>3.25</v>
      </c>
      <c r="AB33" s="6">
        <f t="shared" si="9"/>
        <v>3.25</v>
      </c>
      <c r="AC33" s="6">
        <f t="shared" si="9"/>
        <v>3</v>
      </c>
      <c r="AD33" s="52">
        <f t="shared" si="9"/>
        <v>2.75</v>
      </c>
    </row>
    <row r="34" spans="1:30" x14ac:dyDescent="0.2">
      <c r="A34" s="137"/>
      <c r="B34" s="59">
        <f t="shared" si="8"/>
        <v>2.5</v>
      </c>
      <c r="C34" s="63">
        <f t="shared" si="10"/>
        <v>0.4</v>
      </c>
      <c r="D34" s="55">
        <f t="shared" si="4"/>
        <v>3.5</v>
      </c>
      <c r="E34" s="6">
        <f t="shared" si="4"/>
        <v>3.25</v>
      </c>
      <c r="F34" s="6">
        <f t="shared" si="4"/>
        <v>3.25</v>
      </c>
      <c r="G34" s="6">
        <f t="shared" si="4"/>
        <v>3.25</v>
      </c>
      <c r="H34" s="6">
        <f t="shared" si="4"/>
        <v>3</v>
      </c>
      <c r="I34" s="6">
        <f t="shared" si="4"/>
        <v>3</v>
      </c>
      <c r="J34" s="6">
        <f t="shared" ref="J34:Y49" si="11">IF($D$5+J$8+$C34&gt;0.8,"",IF($D$5+J$8+$C34&lt;0.59999,"",MROUND((J$7*J$8+$D$4*$D$5+$B34*$C34)/($D$5+J$8+$C34),0.25)))</f>
        <v>3</v>
      </c>
      <c r="K34" s="6">
        <f t="shared" si="11"/>
        <v>2.75</v>
      </c>
      <c r="L34" s="6">
        <f t="shared" si="11"/>
        <v>2.75</v>
      </c>
      <c r="M34" s="6">
        <f t="shared" si="11"/>
        <v>3.75</v>
      </c>
      <c r="N34" s="6">
        <f t="shared" si="11"/>
        <v>3.5</v>
      </c>
      <c r="O34" s="6">
        <f t="shared" si="11"/>
        <v>3.5</v>
      </c>
      <c r="P34" s="6">
        <f t="shared" si="11"/>
        <v>3.25</v>
      </c>
      <c r="Q34" s="6">
        <f t="shared" si="11"/>
        <v>3.25</v>
      </c>
      <c r="R34" s="6">
        <f t="shared" si="11"/>
        <v>3</v>
      </c>
      <c r="S34" s="6">
        <f t="shared" si="11"/>
        <v>3</v>
      </c>
      <c r="T34" s="6">
        <f t="shared" si="11"/>
        <v>2.75</v>
      </c>
      <c r="U34" s="6">
        <f t="shared" si="11"/>
        <v>2.5</v>
      </c>
      <c r="V34" s="6">
        <f t="shared" si="11"/>
        <v>4</v>
      </c>
      <c r="W34" s="6">
        <f t="shared" si="11"/>
        <v>3.75</v>
      </c>
      <c r="X34" s="6">
        <f t="shared" si="11"/>
        <v>3.75</v>
      </c>
      <c r="Y34" s="6">
        <f t="shared" si="11"/>
        <v>3.5</v>
      </c>
      <c r="Z34" s="6">
        <f t="shared" si="9"/>
        <v>3.25</v>
      </c>
      <c r="AA34" s="6">
        <f t="shared" si="9"/>
        <v>3</v>
      </c>
      <c r="AB34" s="6">
        <f t="shared" si="9"/>
        <v>3</v>
      </c>
      <c r="AC34" s="6">
        <f t="shared" si="9"/>
        <v>2.75</v>
      </c>
      <c r="AD34" s="52">
        <f t="shared" si="9"/>
        <v>2.5</v>
      </c>
    </row>
    <row r="35" spans="1:30" x14ac:dyDescent="0.2">
      <c r="A35" s="137"/>
      <c r="B35" s="59">
        <f t="shared" si="8"/>
        <v>2</v>
      </c>
      <c r="C35" s="63">
        <f t="shared" si="10"/>
        <v>0.4</v>
      </c>
      <c r="D35" s="55">
        <f t="shared" ref="D35:S50" si="12">IF($D$5+D$8+$C35&gt;0.8,"",IF($D$5+D$8+$C35&lt;0.59999,"",MROUND((D$7*D$8+$D$4*$D$5+$B35*$C35)/($D$5+D$8+$C35),0.25)))</f>
        <v>3</v>
      </c>
      <c r="E35" s="6">
        <f t="shared" si="12"/>
        <v>3</v>
      </c>
      <c r="F35" s="6">
        <f t="shared" si="12"/>
        <v>3</v>
      </c>
      <c r="G35" s="6">
        <f t="shared" si="12"/>
        <v>2.75</v>
      </c>
      <c r="H35" s="6">
        <f t="shared" si="12"/>
        <v>2.75</v>
      </c>
      <c r="I35" s="6">
        <f t="shared" si="12"/>
        <v>2.75</v>
      </c>
      <c r="J35" s="6">
        <f t="shared" si="12"/>
        <v>2.5</v>
      </c>
      <c r="K35" s="6">
        <f t="shared" si="12"/>
        <v>2.5</v>
      </c>
      <c r="L35" s="6">
        <f t="shared" si="12"/>
        <v>2.5</v>
      </c>
      <c r="M35" s="6">
        <f t="shared" si="12"/>
        <v>3.5</v>
      </c>
      <c r="N35" s="6">
        <f t="shared" si="12"/>
        <v>3.25</v>
      </c>
      <c r="O35" s="6">
        <f t="shared" si="12"/>
        <v>3.25</v>
      </c>
      <c r="P35" s="6">
        <f t="shared" si="12"/>
        <v>3</v>
      </c>
      <c r="Q35" s="6">
        <f t="shared" si="12"/>
        <v>3</v>
      </c>
      <c r="R35" s="6">
        <f t="shared" si="12"/>
        <v>2.75</v>
      </c>
      <c r="S35" s="6">
        <f t="shared" si="12"/>
        <v>2.5</v>
      </c>
      <c r="T35" s="6">
        <f t="shared" si="11"/>
        <v>2.5</v>
      </c>
      <c r="U35" s="6">
        <f t="shared" si="11"/>
        <v>2.25</v>
      </c>
      <c r="V35" s="6">
        <f t="shared" si="11"/>
        <v>3.75</v>
      </c>
      <c r="W35" s="6">
        <f t="shared" si="11"/>
        <v>3.5</v>
      </c>
      <c r="X35" s="6">
        <f t="shared" si="11"/>
        <v>3.5</v>
      </c>
      <c r="Y35" s="6">
        <f t="shared" si="11"/>
        <v>3.25</v>
      </c>
      <c r="Z35" s="6">
        <f t="shared" si="9"/>
        <v>3</v>
      </c>
      <c r="AA35" s="6">
        <f t="shared" si="9"/>
        <v>2.75</v>
      </c>
      <c r="AB35" s="6">
        <f t="shared" si="9"/>
        <v>2.75</v>
      </c>
      <c r="AC35" s="6">
        <f t="shared" si="9"/>
        <v>2.5</v>
      </c>
      <c r="AD35" s="52">
        <f t="shared" si="9"/>
        <v>2.25</v>
      </c>
    </row>
    <row r="36" spans="1:30" x14ac:dyDescent="0.2">
      <c r="A36" s="137"/>
      <c r="B36" s="59">
        <f t="shared" si="8"/>
        <v>6</v>
      </c>
      <c r="C36" s="60">
        <f>C27+0.1</f>
        <v>0.4</v>
      </c>
      <c r="D36" s="55">
        <f t="shared" si="12"/>
        <v>5.75</v>
      </c>
      <c r="E36" s="6">
        <f t="shared" si="12"/>
        <v>5.75</v>
      </c>
      <c r="F36" s="6">
        <f t="shared" si="12"/>
        <v>5.5</v>
      </c>
      <c r="G36" s="6">
        <f t="shared" si="12"/>
        <v>5.5</v>
      </c>
      <c r="H36" s="6">
        <f t="shared" si="12"/>
        <v>5.5</v>
      </c>
      <c r="I36" s="6">
        <f t="shared" si="12"/>
        <v>5.25</v>
      </c>
      <c r="J36" s="6">
        <f t="shared" si="12"/>
        <v>5.25</v>
      </c>
      <c r="K36" s="6">
        <f t="shared" si="12"/>
        <v>5.25</v>
      </c>
      <c r="L36" s="6">
        <f t="shared" si="12"/>
        <v>5</v>
      </c>
      <c r="M36" s="6">
        <f t="shared" si="12"/>
        <v>5.75</v>
      </c>
      <c r="N36" s="6">
        <f t="shared" si="12"/>
        <v>5.5</v>
      </c>
      <c r="O36" s="6">
        <f t="shared" si="12"/>
        <v>5.5</v>
      </c>
      <c r="P36" s="6">
        <f t="shared" si="12"/>
        <v>5.25</v>
      </c>
      <c r="Q36" s="6">
        <f t="shared" si="12"/>
        <v>5.25</v>
      </c>
      <c r="R36" s="6">
        <f t="shared" si="12"/>
        <v>5</v>
      </c>
      <c r="S36" s="6">
        <f t="shared" si="12"/>
        <v>5</v>
      </c>
      <c r="T36" s="6">
        <f t="shared" si="11"/>
        <v>4.75</v>
      </c>
      <c r="U36" s="6">
        <f t="shared" si="11"/>
        <v>4.5</v>
      </c>
      <c r="V36" s="6">
        <f t="shared" si="11"/>
        <v>5.75</v>
      </c>
      <c r="W36" s="6">
        <f t="shared" si="11"/>
        <v>5.5</v>
      </c>
      <c r="X36" s="6">
        <f t="shared" si="11"/>
        <v>5.5</v>
      </c>
      <c r="Y36" s="6">
        <f t="shared" si="11"/>
        <v>5.25</v>
      </c>
      <c r="Z36" s="6">
        <f t="shared" si="9"/>
        <v>5</v>
      </c>
      <c r="AA36" s="6">
        <f t="shared" si="9"/>
        <v>4.75</v>
      </c>
      <c r="AB36" s="6">
        <f t="shared" si="9"/>
        <v>4.75</v>
      </c>
      <c r="AC36" s="6">
        <f t="shared" si="9"/>
        <v>4.5</v>
      </c>
      <c r="AD36" s="52">
        <f t="shared" si="9"/>
        <v>4.25</v>
      </c>
    </row>
    <row r="37" spans="1:30" x14ac:dyDescent="0.2">
      <c r="A37" s="137"/>
      <c r="B37" s="59">
        <f t="shared" si="8"/>
        <v>5.5</v>
      </c>
      <c r="C37" s="60">
        <f t="shared" si="10"/>
        <v>0.4</v>
      </c>
      <c r="D37" s="55">
        <f t="shared" si="12"/>
        <v>5.5</v>
      </c>
      <c r="E37" s="6">
        <f t="shared" si="12"/>
        <v>5.25</v>
      </c>
      <c r="F37" s="6">
        <f t="shared" si="12"/>
        <v>5.25</v>
      </c>
      <c r="G37" s="6">
        <f t="shared" si="12"/>
        <v>5.25</v>
      </c>
      <c r="H37" s="6">
        <f t="shared" si="12"/>
        <v>5</v>
      </c>
      <c r="I37" s="6">
        <f t="shared" si="12"/>
        <v>5</v>
      </c>
      <c r="J37" s="6">
        <f t="shared" si="12"/>
        <v>5</v>
      </c>
      <c r="K37" s="6">
        <f t="shared" si="12"/>
        <v>4.75</v>
      </c>
      <c r="L37" s="6">
        <f t="shared" si="12"/>
        <v>4.75</v>
      </c>
      <c r="M37" s="6">
        <f t="shared" si="12"/>
        <v>5.5</v>
      </c>
      <c r="N37" s="6">
        <f t="shared" si="12"/>
        <v>5.25</v>
      </c>
      <c r="O37" s="6">
        <f t="shared" si="12"/>
        <v>5.25</v>
      </c>
      <c r="P37" s="6">
        <f t="shared" si="12"/>
        <v>5</v>
      </c>
      <c r="Q37" s="6">
        <f t="shared" si="12"/>
        <v>5</v>
      </c>
      <c r="R37" s="6">
        <f t="shared" si="12"/>
        <v>4.75</v>
      </c>
      <c r="S37" s="6">
        <f t="shared" si="12"/>
        <v>4.5</v>
      </c>
      <c r="T37" s="6">
        <f t="shared" si="11"/>
        <v>4.5</v>
      </c>
      <c r="U37" s="6">
        <f t="shared" si="11"/>
        <v>4.25</v>
      </c>
      <c r="V37" s="6">
        <f t="shared" si="11"/>
        <v>5.5</v>
      </c>
      <c r="W37" s="6">
        <f t="shared" si="11"/>
        <v>5.25</v>
      </c>
      <c r="X37" s="6">
        <f t="shared" si="11"/>
        <v>5.25</v>
      </c>
      <c r="Y37" s="6">
        <f t="shared" si="11"/>
        <v>5</v>
      </c>
      <c r="Z37" s="6">
        <f t="shared" si="9"/>
        <v>4.75</v>
      </c>
      <c r="AA37" s="6">
        <f t="shared" si="9"/>
        <v>4.5</v>
      </c>
      <c r="AB37" s="6">
        <f t="shared" si="9"/>
        <v>4.5</v>
      </c>
      <c r="AC37" s="6">
        <f t="shared" si="9"/>
        <v>4.25</v>
      </c>
      <c r="AD37" s="52">
        <f t="shared" si="9"/>
        <v>4</v>
      </c>
    </row>
    <row r="38" spans="1:30" x14ac:dyDescent="0.2">
      <c r="A38" s="137"/>
      <c r="B38" s="59">
        <f t="shared" si="8"/>
        <v>5</v>
      </c>
      <c r="C38" s="60">
        <f t="shared" si="10"/>
        <v>0.5</v>
      </c>
      <c r="D38" s="55">
        <f t="shared" si="12"/>
        <v>5</v>
      </c>
      <c r="E38" s="6">
        <f t="shared" si="12"/>
        <v>5</v>
      </c>
      <c r="F38" s="6">
        <f t="shared" si="12"/>
        <v>5</v>
      </c>
      <c r="G38" s="6">
        <f t="shared" si="12"/>
        <v>4.75</v>
      </c>
      <c r="H38" s="6">
        <f t="shared" si="12"/>
        <v>4.75</v>
      </c>
      <c r="I38" s="6">
        <f t="shared" si="12"/>
        <v>4.75</v>
      </c>
      <c r="J38" s="6">
        <f t="shared" si="12"/>
        <v>4.5</v>
      </c>
      <c r="K38" s="6">
        <f t="shared" si="12"/>
        <v>4.5</v>
      </c>
      <c r="L38" s="6">
        <f t="shared" si="12"/>
        <v>4.5</v>
      </c>
      <c r="M38" s="6">
        <f t="shared" si="12"/>
        <v>5.25</v>
      </c>
      <c r="N38" s="6">
        <f t="shared" si="12"/>
        <v>5</v>
      </c>
      <c r="O38" s="6">
        <f t="shared" si="12"/>
        <v>5</v>
      </c>
      <c r="P38" s="6">
        <f t="shared" si="12"/>
        <v>4.75</v>
      </c>
      <c r="Q38" s="6">
        <f t="shared" si="12"/>
        <v>4.75</v>
      </c>
      <c r="R38" s="6">
        <f t="shared" si="12"/>
        <v>4.5</v>
      </c>
      <c r="S38" s="6">
        <f t="shared" si="12"/>
        <v>4.5</v>
      </c>
      <c r="T38" s="6">
        <f t="shared" si="11"/>
        <v>4.25</v>
      </c>
      <c r="U38" s="6">
        <f t="shared" si="11"/>
        <v>4.25</v>
      </c>
      <c r="V38" s="6" t="str">
        <f t="shared" si="11"/>
        <v/>
      </c>
      <c r="W38" s="6" t="str">
        <f t="shared" si="11"/>
        <v/>
      </c>
      <c r="X38" s="6" t="str">
        <f t="shared" si="11"/>
        <v/>
      </c>
      <c r="Y38" s="6" t="str">
        <f t="shared" si="11"/>
        <v/>
      </c>
      <c r="Z38" s="6" t="str">
        <f t="shared" si="9"/>
        <v/>
      </c>
      <c r="AA38" s="6" t="str">
        <f t="shared" si="9"/>
        <v/>
      </c>
      <c r="AB38" s="6" t="str">
        <f t="shared" si="9"/>
        <v/>
      </c>
      <c r="AC38" s="6" t="str">
        <f t="shared" si="9"/>
        <v/>
      </c>
      <c r="AD38" s="52" t="str">
        <f t="shared" si="9"/>
        <v/>
      </c>
    </row>
    <row r="39" spans="1:30" x14ac:dyDescent="0.2">
      <c r="A39" s="137"/>
      <c r="B39" s="59">
        <f t="shared" si="8"/>
        <v>4.5</v>
      </c>
      <c r="C39" s="60">
        <f t="shared" si="10"/>
        <v>0.5</v>
      </c>
      <c r="D39" s="55">
        <f t="shared" si="12"/>
        <v>4.75</v>
      </c>
      <c r="E39" s="6">
        <f t="shared" si="12"/>
        <v>4.5</v>
      </c>
      <c r="F39" s="6">
        <f t="shared" si="12"/>
        <v>4.5</v>
      </c>
      <c r="G39" s="6">
        <f t="shared" si="12"/>
        <v>4.5</v>
      </c>
      <c r="H39" s="6">
        <f t="shared" si="12"/>
        <v>4.5</v>
      </c>
      <c r="I39" s="6">
        <f t="shared" si="12"/>
        <v>4.25</v>
      </c>
      <c r="J39" s="6">
        <f t="shared" si="12"/>
        <v>4.25</v>
      </c>
      <c r="K39" s="6">
        <f t="shared" si="12"/>
        <v>4.25</v>
      </c>
      <c r="L39" s="6">
        <f t="shared" si="12"/>
        <v>4</v>
      </c>
      <c r="M39" s="6">
        <f t="shared" si="12"/>
        <v>4.75</v>
      </c>
      <c r="N39" s="6">
        <f t="shared" si="12"/>
        <v>4.75</v>
      </c>
      <c r="O39" s="6">
        <f t="shared" si="12"/>
        <v>4.5</v>
      </c>
      <c r="P39" s="6">
        <f t="shared" si="12"/>
        <v>4.5</v>
      </c>
      <c r="Q39" s="6">
        <f t="shared" si="12"/>
        <v>4.25</v>
      </c>
      <c r="R39" s="6">
        <f t="shared" si="12"/>
        <v>4.25</v>
      </c>
      <c r="S39" s="6">
        <f t="shared" si="12"/>
        <v>4</v>
      </c>
      <c r="T39" s="6">
        <f t="shared" si="11"/>
        <v>4</v>
      </c>
      <c r="U39" s="6">
        <f t="shared" si="11"/>
        <v>3.75</v>
      </c>
      <c r="V39" s="6" t="str">
        <f t="shared" si="11"/>
        <v/>
      </c>
      <c r="W39" s="6" t="str">
        <f t="shared" si="11"/>
        <v/>
      </c>
      <c r="X39" s="6" t="str">
        <f t="shared" si="11"/>
        <v/>
      </c>
      <c r="Y39" s="6" t="str">
        <f t="shared" si="11"/>
        <v/>
      </c>
      <c r="Z39" s="6" t="str">
        <f t="shared" si="9"/>
        <v/>
      </c>
      <c r="AA39" s="6" t="str">
        <f t="shared" si="9"/>
        <v/>
      </c>
      <c r="AB39" s="6" t="str">
        <f t="shared" si="9"/>
        <v/>
      </c>
      <c r="AC39" s="6" t="str">
        <f t="shared" si="9"/>
        <v/>
      </c>
      <c r="AD39" s="52" t="str">
        <f t="shared" si="9"/>
        <v/>
      </c>
    </row>
    <row r="40" spans="1:30" x14ac:dyDescent="0.2">
      <c r="A40" s="137"/>
      <c r="B40" s="59">
        <f t="shared" si="8"/>
        <v>4</v>
      </c>
      <c r="C40" s="60">
        <f t="shared" si="10"/>
        <v>0.5</v>
      </c>
      <c r="D40" s="55">
        <f t="shared" si="12"/>
        <v>4.25</v>
      </c>
      <c r="E40" s="6">
        <f t="shared" si="12"/>
        <v>4.25</v>
      </c>
      <c r="F40" s="6">
        <f t="shared" si="12"/>
        <v>4.25</v>
      </c>
      <c r="G40" s="6">
        <f t="shared" si="12"/>
        <v>4</v>
      </c>
      <c r="H40" s="6">
        <f t="shared" si="12"/>
        <v>4</v>
      </c>
      <c r="I40" s="6">
        <f t="shared" si="12"/>
        <v>4</v>
      </c>
      <c r="J40" s="6">
        <f t="shared" si="12"/>
        <v>4</v>
      </c>
      <c r="K40" s="6">
        <f t="shared" si="12"/>
        <v>3.75</v>
      </c>
      <c r="L40" s="6">
        <f t="shared" si="12"/>
        <v>3.75</v>
      </c>
      <c r="M40" s="6">
        <f t="shared" si="12"/>
        <v>4.5</v>
      </c>
      <c r="N40" s="6">
        <f t="shared" si="12"/>
        <v>4.5</v>
      </c>
      <c r="O40" s="6">
        <f t="shared" si="12"/>
        <v>4.25</v>
      </c>
      <c r="P40" s="6">
        <f t="shared" si="12"/>
        <v>4.25</v>
      </c>
      <c r="Q40" s="6">
        <f t="shared" si="12"/>
        <v>4</v>
      </c>
      <c r="R40" s="6">
        <f t="shared" si="12"/>
        <v>4</v>
      </c>
      <c r="S40" s="6">
        <f t="shared" si="12"/>
        <v>3.75</v>
      </c>
      <c r="T40" s="6">
        <f t="shared" si="11"/>
        <v>3.75</v>
      </c>
      <c r="U40" s="6">
        <f t="shared" si="11"/>
        <v>3.5</v>
      </c>
      <c r="V40" s="6" t="str">
        <f t="shared" si="11"/>
        <v/>
      </c>
      <c r="W40" s="6" t="str">
        <f t="shared" si="11"/>
        <v/>
      </c>
      <c r="X40" s="6" t="str">
        <f t="shared" si="11"/>
        <v/>
      </c>
      <c r="Y40" s="6" t="str">
        <f t="shared" si="11"/>
        <v/>
      </c>
      <c r="Z40" s="6" t="str">
        <f t="shared" si="9"/>
        <v/>
      </c>
      <c r="AA40" s="6" t="str">
        <f t="shared" si="9"/>
        <v/>
      </c>
      <c r="AB40" s="6" t="str">
        <f t="shared" si="9"/>
        <v/>
      </c>
      <c r="AC40" s="6" t="str">
        <f t="shared" si="9"/>
        <v/>
      </c>
      <c r="AD40" s="52" t="str">
        <f t="shared" si="9"/>
        <v/>
      </c>
    </row>
    <row r="41" spans="1:30" x14ac:dyDescent="0.2">
      <c r="A41" s="137"/>
      <c r="B41" s="59">
        <f t="shared" si="8"/>
        <v>3.5</v>
      </c>
      <c r="C41" s="60">
        <f t="shared" si="10"/>
        <v>0.5</v>
      </c>
      <c r="D41" s="55">
        <f t="shared" si="12"/>
        <v>4</v>
      </c>
      <c r="E41" s="6">
        <f t="shared" si="12"/>
        <v>4</v>
      </c>
      <c r="F41" s="6">
        <f t="shared" si="12"/>
        <v>3.75</v>
      </c>
      <c r="G41" s="6">
        <f t="shared" si="12"/>
        <v>3.75</v>
      </c>
      <c r="H41" s="6">
        <f t="shared" si="12"/>
        <v>3.75</v>
      </c>
      <c r="I41" s="6">
        <f t="shared" si="12"/>
        <v>3.5</v>
      </c>
      <c r="J41" s="6">
        <f t="shared" si="12"/>
        <v>3.5</v>
      </c>
      <c r="K41" s="6">
        <f t="shared" si="12"/>
        <v>3.5</v>
      </c>
      <c r="L41" s="6">
        <f t="shared" si="12"/>
        <v>3.5</v>
      </c>
      <c r="M41" s="6">
        <f t="shared" si="12"/>
        <v>4.25</v>
      </c>
      <c r="N41" s="6">
        <f t="shared" si="12"/>
        <v>4</v>
      </c>
      <c r="O41" s="6">
        <f t="shared" si="12"/>
        <v>4</v>
      </c>
      <c r="P41" s="6">
        <f t="shared" si="12"/>
        <v>3.75</v>
      </c>
      <c r="Q41" s="6">
        <f t="shared" si="12"/>
        <v>3.75</v>
      </c>
      <c r="R41" s="6">
        <f t="shared" si="12"/>
        <v>3.5</v>
      </c>
      <c r="S41" s="6">
        <f t="shared" si="12"/>
        <v>3.5</v>
      </c>
      <c r="T41" s="6">
        <f t="shared" si="11"/>
        <v>3.25</v>
      </c>
      <c r="U41" s="6">
        <f t="shared" si="11"/>
        <v>3.25</v>
      </c>
      <c r="V41" s="6" t="str">
        <f t="shared" si="11"/>
        <v/>
      </c>
      <c r="W41" s="6" t="str">
        <f t="shared" si="11"/>
        <v/>
      </c>
      <c r="X41" s="6" t="str">
        <f t="shared" si="11"/>
        <v/>
      </c>
      <c r="Y41" s="6" t="str">
        <f t="shared" si="11"/>
        <v/>
      </c>
      <c r="Z41" s="6" t="str">
        <f t="shared" si="9"/>
        <v/>
      </c>
      <c r="AA41" s="6" t="str">
        <f t="shared" si="9"/>
        <v/>
      </c>
      <c r="AB41" s="6" t="str">
        <f t="shared" si="9"/>
        <v/>
      </c>
      <c r="AC41" s="6" t="str">
        <f t="shared" si="9"/>
        <v/>
      </c>
      <c r="AD41" s="52" t="str">
        <f t="shared" si="9"/>
        <v/>
      </c>
    </row>
    <row r="42" spans="1:30" x14ac:dyDescent="0.2">
      <c r="A42" s="137"/>
      <c r="B42" s="59">
        <f t="shared" si="8"/>
        <v>3</v>
      </c>
      <c r="C42" s="60">
        <f t="shared" si="10"/>
        <v>0.5</v>
      </c>
      <c r="D42" s="55">
        <f t="shared" si="12"/>
        <v>3.5</v>
      </c>
      <c r="E42" s="6">
        <f t="shared" si="12"/>
        <v>3.5</v>
      </c>
      <c r="F42" s="6">
        <f t="shared" si="12"/>
        <v>3.5</v>
      </c>
      <c r="G42" s="6">
        <f t="shared" si="12"/>
        <v>3.5</v>
      </c>
      <c r="H42" s="6">
        <f t="shared" si="12"/>
        <v>3.25</v>
      </c>
      <c r="I42" s="6">
        <f t="shared" si="12"/>
        <v>3.25</v>
      </c>
      <c r="J42" s="6">
        <f t="shared" si="12"/>
        <v>3.25</v>
      </c>
      <c r="K42" s="6">
        <f t="shared" si="12"/>
        <v>3</v>
      </c>
      <c r="L42" s="6">
        <f t="shared" si="12"/>
        <v>3</v>
      </c>
      <c r="M42" s="6">
        <f t="shared" si="12"/>
        <v>4</v>
      </c>
      <c r="N42" s="6">
        <f t="shared" si="12"/>
        <v>3.75</v>
      </c>
      <c r="O42" s="6">
        <f t="shared" si="12"/>
        <v>3.75</v>
      </c>
      <c r="P42" s="6">
        <f t="shared" si="12"/>
        <v>3.5</v>
      </c>
      <c r="Q42" s="6">
        <f t="shared" si="12"/>
        <v>3.5</v>
      </c>
      <c r="R42" s="6">
        <f t="shared" si="12"/>
        <v>3.25</v>
      </c>
      <c r="S42" s="6">
        <f t="shared" si="12"/>
        <v>3.25</v>
      </c>
      <c r="T42" s="6">
        <f t="shared" si="11"/>
        <v>3</v>
      </c>
      <c r="U42" s="6">
        <f t="shared" si="11"/>
        <v>3</v>
      </c>
      <c r="V42" s="6" t="str">
        <f t="shared" si="11"/>
        <v/>
      </c>
      <c r="W42" s="6" t="str">
        <f t="shared" si="11"/>
        <v/>
      </c>
      <c r="X42" s="6" t="str">
        <f t="shared" si="11"/>
        <v/>
      </c>
      <c r="Y42" s="6" t="str">
        <f t="shared" si="11"/>
        <v/>
      </c>
      <c r="Z42" s="6" t="str">
        <f t="shared" si="9"/>
        <v/>
      </c>
      <c r="AA42" s="6" t="str">
        <f t="shared" si="9"/>
        <v/>
      </c>
      <c r="AB42" s="6" t="str">
        <f t="shared" si="9"/>
        <v/>
      </c>
      <c r="AC42" s="6" t="str">
        <f t="shared" si="9"/>
        <v/>
      </c>
      <c r="AD42" s="52" t="str">
        <f t="shared" si="9"/>
        <v/>
      </c>
    </row>
    <row r="43" spans="1:30" x14ac:dyDescent="0.2">
      <c r="A43" s="137"/>
      <c r="B43" s="59">
        <f t="shared" si="8"/>
        <v>2.5</v>
      </c>
      <c r="C43" s="60">
        <f t="shared" si="10"/>
        <v>0.5</v>
      </c>
      <c r="D43" s="55">
        <f t="shared" si="12"/>
        <v>3.25</v>
      </c>
      <c r="E43" s="6">
        <f t="shared" si="12"/>
        <v>3.25</v>
      </c>
      <c r="F43" s="6">
        <f t="shared" si="12"/>
        <v>3</v>
      </c>
      <c r="G43" s="6">
        <f t="shared" si="12"/>
        <v>3</v>
      </c>
      <c r="H43" s="6">
        <f t="shared" si="12"/>
        <v>3</v>
      </c>
      <c r="I43" s="6">
        <f t="shared" si="12"/>
        <v>3</v>
      </c>
      <c r="J43" s="6">
        <f t="shared" si="12"/>
        <v>2.75</v>
      </c>
      <c r="K43" s="6">
        <f t="shared" si="12"/>
        <v>2.75</v>
      </c>
      <c r="L43" s="6">
        <f t="shared" si="12"/>
        <v>2.75</v>
      </c>
      <c r="M43" s="6">
        <f t="shared" si="12"/>
        <v>3.5</v>
      </c>
      <c r="N43" s="6">
        <f t="shared" si="12"/>
        <v>3.5</v>
      </c>
      <c r="O43" s="6">
        <f t="shared" si="12"/>
        <v>3.25</v>
      </c>
      <c r="P43" s="6">
        <f t="shared" si="12"/>
        <v>3.25</v>
      </c>
      <c r="Q43" s="6">
        <f t="shared" si="12"/>
        <v>3</v>
      </c>
      <c r="R43" s="6">
        <f t="shared" si="12"/>
        <v>3</v>
      </c>
      <c r="S43" s="6">
        <f t="shared" si="12"/>
        <v>2.75</v>
      </c>
      <c r="T43" s="6">
        <f t="shared" si="11"/>
        <v>2.75</v>
      </c>
      <c r="U43" s="6">
        <f t="shared" si="11"/>
        <v>2.5</v>
      </c>
      <c r="V43" s="6" t="str">
        <f t="shared" si="11"/>
        <v/>
      </c>
      <c r="W43" s="6" t="str">
        <f t="shared" si="11"/>
        <v/>
      </c>
      <c r="X43" s="6" t="str">
        <f t="shared" si="11"/>
        <v/>
      </c>
      <c r="Y43" s="6" t="str">
        <f t="shared" si="11"/>
        <v/>
      </c>
      <c r="Z43" s="6" t="str">
        <f t="shared" si="9"/>
        <v/>
      </c>
      <c r="AA43" s="6" t="str">
        <f t="shared" si="9"/>
        <v/>
      </c>
      <c r="AB43" s="6" t="str">
        <f t="shared" si="9"/>
        <v/>
      </c>
      <c r="AC43" s="6" t="str">
        <f t="shared" si="9"/>
        <v/>
      </c>
      <c r="AD43" s="52" t="str">
        <f t="shared" si="9"/>
        <v/>
      </c>
    </row>
    <row r="44" spans="1:30" x14ac:dyDescent="0.2">
      <c r="A44" s="137"/>
      <c r="B44" s="59">
        <f t="shared" si="8"/>
        <v>2</v>
      </c>
      <c r="C44" s="60">
        <f t="shared" si="10"/>
        <v>0.5</v>
      </c>
      <c r="D44" s="55">
        <f t="shared" si="12"/>
        <v>3</v>
      </c>
      <c r="E44" s="6">
        <f t="shared" si="12"/>
        <v>2.75</v>
      </c>
      <c r="F44" s="6">
        <f t="shared" si="12"/>
        <v>2.75</v>
      </c>
      <c r="G44" s="6">
        <f t="shared" si="12"/>
        <v>2.75</v>
      </c>
      <c r="H44" s="6">
        <f t="shared" si="12"/>
        <v>2.5</v>
      </c>
      <c r="I44" s="6">
        <f t="shared" si="12"/>
        <v>2.5</v>
      </c>
      <c r="J44" s="6">
        <f t="shared" si="12"/>
        <v>2.5</v>
      </c>
      <c r="K44" s="6">
        <f t="shared" si="12"/>
        <v>2.5</v>
      </c>
      <c r="L44" s="6">
        <f t="shared" si="12"/>
        <v>2.25</v>
      </c>
      <c r="M44" s="6">
        <f t="shared" si="12"/>
        <v>3.25</v>
      </c>
      <c r="N44" s="6">
        <f t="shared" si="12"/>
        <v>3.25</v>
      </c>
      <c r="O44" s="6">
        <f t="shared" si="12"/>
        <v>3</v>
      </c>
      <c r="P44" s="6">
        <f t="shared" si="12"/>
        <v>3</v>
      </c>
      <c r="Q44" s="6">
        <f t="shared" si="12"/>
        <v>2.75</v>
      </c>
      <c r="R44" s="6">
        <f t="shared" si="12"/>
        <v>2.75</v>
      </c>
      <c r="S44" s="6">
        <f t="shared" si="12"/>
        <v>2.5</v>
      </c>
      <c r="T44" s="6">
        <f t="shared" si="11"/>
        <v>2.5</v>
      </c>
      <c r="U44" s="6">
        <f t="shared" si="11"/>
        <v>2.25</v>
      </c>
      <c r="V44" s="6" t="str">
        <f t="shared" si="11"/>
        <v/>
      </c>
      <c r="W44" s="6" t="str">
        <f t="shared" si="11"/>
        <v/>
      </c>
      <c r="X44" s="6" t="str">
        <f t="shared" si="11"/>
        <v/>
      </c>
      <c r="Y44" s="6" t="str">
        <f t="shared" si="11"/>
        <v/>
      </c>
      <c r="Z44" s="6" t="str">
        <f t="shared" si="9"/>
        <v/>
      </c>
      <c r="AA44" s="6" t="str">
        <f t="shared" si="9"/>
        <v/>
      </c>
      <c r="AB44" s="6" t="str">
        <f t="shared" si="9"/>
        <v/>
      </c>
      <c r="AC44" s="6" t="str">
        <f t="shared" si="9"/>
        <v/>
      </c>
      <c r="AD44" s="52" t="str">
        <f t="shared" si="9"/>
        <v/>
      </c>
    </row>
    <row r="45" spans="1:30" x14ac:dyDescent="0.2">
      <c r="A45" s="137"/>
      <c r="B45" s="59">
        <f t="shared" si="8"/>
        <v>6</v>
      </c>
      <c r="C45" s="60">
        <f t="shared" si="10"/>
        <v>0.5</v>
      </c>
      <c r="D45" s="55">
        <f t="shared" si="12"/>
        <v>5.75</v>
      </c>
      <c r="E45" s="6">
        <f t="shared" si="12"/>
        <v>5.75</v>
      </c>
      <c r="F45" s="6">
        <f t="shared" si="12"/>
        <v>5.5</v>
      </c>
      <c r="G45" s="6">
        <f t="shared" si="12"/>
        <v>5.5</v>
      </c>
      <c r="H45" s="6">
        <f t="shared" si="12"/>
        <v>5.5</v>
      </c>
      <c r="I45" s="6">
        <f t="shared" si="12"/>
        <v>5.5</v>
      </c>
      <c r="J45" s="6">
        <f t="shared" si="12"/>
        <v>5.25</v>
      </c>
      <c r="K45" s="6">
        <f t="shared" si="12"/>
        <v>5.25</v>
      </c>
      <c r="L45" s="6">
        <f t="shared" si="12"/>
        <v>5.25</v>
      </c>
      <c r="M45" s="6">
        <f t="shared" si="12"/>
        <v>5.75</v>
      </c>
      <c r="N45" s="6">
        <f t="shared" si="12"/>
        <v>5.75</v>
      </c>
      <c r="O45" s="6">
        <f t="shared" si="12"/>
        <v>5.5</v>
      </c>
      <c r="P45" s="6">
        <f t="shared" si="12"/>
        <v>5.5</v>
      </c>
      <c r="Q45" s="6">
        <f t="shared" si="12"/>
        <v>5.25</v>
      </c>
      <c r="R45" s="6">
        <f t="shared" si="12"/>
        <v>5.25</v>
      </c>
      <c r="S45" s="6">
        <f t="shared" si="12"/>
        <v>5</v>
      </c>
      <c r="T45" s="6">
        <f t="shared" si="11"/>
        <v>5</v>
      </c>
      <c r="U45" s="6">
        <f t="shared" si="11"/>
        <v>4.75</v>
      </c>
      <c r="V45" s="6" t="str">
        <f t="shared" si="11"/>
        <v/>
      </c>
      <c r="W45" s="6" t="str">
        <f t="shared" si="11"/>
        <v/>
      </c>
      <c r="X45" s="6" t="str">
        <f t="shared" si="11"/>
        <v/>
      </c>
      <c r="Y45" s="6" t="str">
        <f t="shared" si="11"/>
        <v/>
      </c>
      <c r="Z45" s="6" t="str">
        <f t="shared" si="9"/>
        <v/>
      </c>
      <c r="AA45" s="6" t="str">
        <f t="shared" si="9"/>
        <v/>
      </c>
      <c r="AB45" s="6" t="str">
        <f t="shared" si="9"/>
        <v/>
      </c>
      <c r="AC45" s="6" t="str">
        <f t="shared" si="9"/>
        <v/>
      </c>
      <c r="AD45" s="52" t="str">
        <f t="shared" si="9"/>
        <v/>
      </c>
    </row>
    <row r="46" spans="1:30" x14ac:dyDescent="0.2">
      <c r="A46" s="137"/>
      <c r="B46" s="59">
        <f t="shared" si="8"/>
        <v>5.5</v>
      </c>
      <c r="C46" s="60">
        <f t="shared" si="10"/>
        <v>0.5</v>
      </c>
      <c r="D46" s="55">
        <f t="shared" si="12"/>
        <v>5.5</v>
      </c>
      <c r="E46" s="6">
        <f t="shared" si="12"/>
        <v>5.25</v>
      </c>
      <c r="F46" s="6">
        <f t="shared" si="12"/>
        <v>5.25</v>
      </c>
      <c r="G46" s="6">
        <f t="shared" si="12"/>
        <v>5.25</v>
      </c>
      <c r="H46" s="6">
        <f t="shared" si="12"/>
        <v>5</v>
      </c>
      <c r="I46" s="6">
        <f t="shared" si="12"/>
        <v>5</v>
      </c>
      <c r="J46" s="6">
        <f t="shared" si="12"/>
        <v>5</v>
      </c>
      <c r="K46" s="6">
        <f t="shared" si="12"/>
        <v>5</v>
      </c>
      <c r="L46" s="6">
        <f t="shared" si="12"/>
        <v>4.75</v>
      </c>
      <c r="M46" s="6">
        <f t="shared" si="12"/>
        <v>5.5</v>
      </c>
      <c r="N46" s="6">
        <f t="shared" si="12"/>
        <v>5.25</v>
      </c>
      <c r="O46" s="6">
        <f t="shared" si="12"/>
        <v>5.25</v>
      </c>
      <c r="P46" s="6">
        <f t="shared" si="12"/>
        <v>5</v>
      </c>
      <c r="Q46" s="6">
        <f t="shared" si="12"/>
        <v>5</v>
      </c>
      <c r="R46" s="6">
        <f t="shared" si="12"/>
        <v>4.75</v>
      </c>
      <c r="S46" s="6">
        <f t="shared" si="12"/>
        <v>4.75</v>
      </c>
      <c r="T46" s="6">
        <f t="shared" si="11"/>
        <v>4.5</v>
      </c>
      <c r="U46" s="6">
        <f t="shared" si="11"/>
        <v>4.5</v>
      </c>
      <c r="V46" s="6" t="str">
        <f t="shared" si="11"/>
        <v/>
      </c>
      <c r="W46" s="6" t="str">
        <f t="shared" si="11"/>
        <v/>
      </c>
      <c r="X46" s="6" t="str">
        <f t="shared" si="11"/>
        <v/>
      </c>
      <c r="Y46" s="6" t="str">
        <f t="shared" si="11"/>
        <v/>
      </c>
      <c r="Z46" s="6" t="str">
        <f t="shared" si="9"/>
        <v/>
      </c>
      <c r="AA46" s="6" t="str">
        <f t="shared" si="9"/>
        <v/>
      </c>
      <c r="AB46" s="6" t="str">
        <f t="shared" si="9"/>
        <v/>
      </c>
      <c r="AC46" s="6" t="str">
        <f t="shared" si="9"/>
        <v/>
      </c>
      <c r="AD46" s="52" t="str">
        <f t="shared" si="9"/>
        <v/>
      </c>
    </row>
    <row r="47" spans="1:30" x14ac:dyDescent="0.2">
      <c r="A47" s="137"/>
      <c r="B47" s="59">
        <f t="shared" si="8"/>
        <v>5</v>
      </c>
      <c r="C47" s="60">
        <f t="shared" si="10"/>
        <v>0.6</v>
      </c>
      <c r="D47" s="55">
        <f t="shared" si="12"/>
        <v>5</v>
      </c>
      <c r="E47" s="6">
        <f t="shared" si="12"/>
        <v>5</v>
      </c>
      <c r="F47" s="6">
        <f t="shared" si="12"/>
        <v>5</v>
      </c>
      <c r="G47" s="6">
        <f t="shared" si="12"/>
        <v>4.75</v>
      </c>
      <c r="H47" s="6">
        <f t="shared" si="12"/>
        <v>4.75</v>
      </c>
      <c r="I47" s="6">
        <f t="shared" si="12"/>
        <v>4.75</v>
      </c>
      <c r="J47" s="6">
        <f t="shared" si="12"/>
        <v>4.75</v>
      </c>
      <c r="K47" s="6">
        <f t="shared" si="12"/>
        <v>4.5</v>
      </c>
      <c r="L47" s="6">
        <f t="shared" si="12"/>
        <v>4.5</v>
      </c>
      <c r="M47" s="6" t="str">
        <f t="shared" si="12"/>
        <v/>
      </c>
      <c r="N47" s="6" t="str">
        <f t="shared" si="12"/>
        <v/>
      </c>
      <c r="O47" s="6" t="str">
        <f t="shared" si="12"/>
        <v/>
      </c>
      <c r="P47" s="6" t="str">
        <f t="shared" si="12"/>
        <v/>
      </c>
      <c r="Q47" s="6" t="str">
        <f t="shared" si="12"/>
        <v/>
      </c>
      <c r="R47" s="6" t="str">
        <f t="shared" si="12"/>
        <v/>
      </c>
      <c r="S47" s="6" t="str">
        <f t="shared" si="12"/>
        <v/>
      </c>
      <c r="T47" s="6" t="str">
        <f t="shared" si="11"/>
        <v/>
      </c>
      <c r="U47" s="6" t="str">
        <f t="shared" si="11"/>
        <v/>
      </c>
      <c r="V47" s="6" t="str">
        <f t="shared" si="11"/>
        <v/>
      </c>
      <c r="W47" s="6" t="str">
        <f t="shared" si="11"/>
        <v/>
      </c>
      <c r="X47" s="6" t="str">
        <f t="shared" si="11"/>
        <v/>
      </c>
      <c r="Y47" s="6" t="str">
        <f t="shared" si="11"/>
        <v/>
      </c>
      <c r="Z47" s="6" t="str">
        <f t="shared" si="9"/>
        <v/>
      </c>
      <c r="AA47" s="6" t="str">
        <f t="shared" si="9"/>
        <v/>
      </c>
      <c r="AB47" s="6" t="str">
        <f t="shared" si="9"/>
        <v/>
      </c>
      <c r="AC47" s="6" t="str">
        <f t="shared" si="9"/>
        <v/>
      </c>
      <c r="AD47" s="52" t="str">
        <f t="shared" si="9"/>
        <v/>
      </c>
    </row>
    <row r="48" spans="1:30" x14ac:dyDescent="0.2">
      <c r="A48" s="137"/>
      <c r="B48" s="59">
        <f t="shared" si="8"/>
        <v>4.5</v>
      </c>
      <c r="C48" s="60">
        <f t="shared" si="10"/>
        <v>0.6</v>
      </c>
      <c r="D48" s="55">
        <f t="shared" si="12"/>
        <v>4.75</v>
      </c>
      <c r="E48" s="6">
        <f t="shared" si="12"/>
        <v>4.5</v>
      </c>
      <c r="F48" s="6">
        <f t="shared" si="12"/>
        <v>4.5</v>
      </c>
      <c r="G48" s="6">
        <f t="shared" si="12"/>
        <v>4.5</v>
      </c>
      <c r="H48" s="6">
        <f t="shared" si="12"/>
        <v>4.5</v>
      </c>
      <c r="I48" s="6">
        <f t="shared" si="12"/>
        <v>4.25</v>
      </c>
      <c r="J48" s="6">
        <f t="shared" si="12"/>
        <v>4.25</v>
      </c>
      <c r="K48" s="6">
        <f t="shared" si="12"/>
        <v>4.25</v>
      </c>
      <c r="L48" s="6">
        <f t="shared" si="12"/>
        <v>4.25</v>
      </c>
      <c r="M48" s="6" t="str">
        <f t="shared" si="12"/>
        <v/>
      </c>
      <c r="N48" s="6" t="str">
        <f t="shared" si="12"/>
        <v/>
      </c>
      <c r="O48" s="6" t="str">
        <f t="shared" si="12"/>
        <v/>
      </c>
      <c r="P48" s="6" t="str">
        <f t="shared" si="12"/>
        <v/>
      </c>
      <c r="Q48" s="6" t="str">
        <f t="shared" si="12"/>
        <v/>
      </c>
      <c r="R48" s="6" t="str">
        <f t="shared" si="12"/>
        <v/>
      </c>
      <c r="S48" s="6" t="str">
        <f t="shared" si="12"/>
        <v/>
      </c>
      <c r="T48" s="6" t="str">
        <f t="shared" si="11"/>
        <v/>
      </c>
      <c r="U48" s="6" t="str">
        <f t="shared" si="11"/>
        <v/>
      </c>
      <c r="V48" s="6" t="str">
        <f t="shared" si="11"/>
        <v/>
      </c>
      <c r="W48" s="6" t="str">
        <f t="shared" si="11"/>
        <v/>
      </c>
      <c r="X48" s="6" t="str">
        <f t="shared" si="11"/>
        <v/>
      </c>
      <c r="Y48" s="6" t="str">
        <f t="shared" si="11"/>
        <v/>
      </c>
      <c r="Z48" s="6" t="str">
        <f t="shared" si="9"/>
        <v/>
      </c>
      <c r="AA48" s="6" t="str">
        <f t="shared" si="9"/>
        <v/>
      </c>
      <c r="AB48" s="6" t="str">
        <f t="shared" si="9"/>
        <v/>
      </c>
      <c r="AC48" s="6" t="str">
        <f t="shared" si="9"/>
        <v/>
      </c>
      <c r="AD48" s="52" t="str">
        <f t="shared" si="9"/>
        <v/>
      </c>
    </row>
    <row r="49" spans="1:30" x14ac:dyDescent="0.2">
      <c r="A49" s="137"/>
      <c r="B49" s="59">
        <f t="shared" si="8"/>
        <v>4</v>
      </c>
      <c r="C49" s="60">
        <f t="shared" si="10"/>
        <v>0.6</v>
      </c>
      <c r="D49" s="55">
        <f t="shared" si="12"/>
        <v>4.25</v>
      </c>
      <c r="E49" s="6">
        <f t="shared" si="12"/>
        <v>4.25</v>
      </c>
      <c r="F49" s="6">
        <f t="shared" si="12"/>
        <v>4.25</v>
      </c>
      <c r="G49" s="6">
        <f t="shared" si="12"/>
        <v>4</v>
      </c>
      <c r="H49" s="6">
        <f t="shared" si="12"/>
        <v>4</v>
      </c>
      <c r="I49" s="6">
        <f t="shared" si="12"/>
        <v>4</v>
      </c>
      <c r="J49" s="6">
        <f t="shared" si="12"/>
        <v>4</v>
      </c>
      <c r="K49" s="6">
        <f t="shared" si="12"/>
        <v>3.75</v>
      </c>
      <c r="L49" s="6">
        <f t="shared" si="12"/>
        <v>3.75</v>
      </c>
      <c r="M49" s="6" t="str">
        <f t="shared" si="12"/>
        <v/>
      </c>
      <c r="N49" s="6" t="str">
        <f t="shared" si="12"/>
        <v/>
      </c>
      <c r="O49" s="6" t="str">
        <f t="shared" si="12"/>
        <v/>
      </c>
      <c r="P49" s="6" t="str">
        <f t="shared" si="12"/>
        <v/>
      </c>
      <c r="Q49" s="6" t="str">
        <f t="shared" si="12"/>
        <v/>
      </c>
      <c r="R49" s="6" t="str">
        <f t="shared" si="12"/>
        <v/>
      </c>
      <c r="S49" s="6" t="str">
        <f t="shared" si="12"/>
        <v/>
      </c>
      <c r="T49" s="6" t="str">
        <f t="shared" si="11"/>
        <v/>
      </c>
      <c r="U49" s="6" t="str">
        <f t="shared" si="11"/>
        <v/>
      </c>
      <c r="V49" s="6" t="str">
        <f t="shared" si="11"/>
        <v/>
      </c>
      <c r="W49" s="6" t="str">
        <f t="shared" si="11"/>
        <v/>
      </c>
      <c r="X49" s="6" t="str">
        <f t="shared" si="11"/>
        <v/>
      </c>
      <c r="Y49" s="6" t="str">
        <f t="shared" si="11"/>
        <v/>
      </c>
      <c r="Z49" s="6" t="str">
        <f t="shared" si="9"/>
        <v/>
      </c>
      <c r="AA49" s="6" t="str">
        <f t="shared" si="9"/>
        <v/>
      </c>
      <c r="AB49" s="6" t="str">
        <f t="shared" si="9"/>
        <v/>
      </c>
      <c r="AC49" s="6" t="str">
        <f t="shared" si="9"/>
        <v/>
      </c>
      <c r="AD49" s="52" t="str">
        <f t="shared" si="9"/>
        <v/>
      </c>
    </row>
    <row r="50" spans="1:30" x14ac:dyDescent="0.2">
      <c r="A50" s="137"/>
      <c r="B50" s="59">
        <f t="shared" si="8"/>
        <v>3.5</v>
      </c>
      <c r="C50" s="60">
        <f t="shared" si="10"/>
        <v>0.6</v>
      </c>
      <c r="D50" s="55">
        <f t="shared" si="12"/>
        <v>4</v>
      </c>
      <c r="E50" s="6">
        <f t="shared" si="12"/>
        <v>3.75</v>
      </c>
      <c r="F50" s="6">
        <f t="shared" si="12"/>
        <v>3.75</v>
      </c>
      <c r="G50" s="6">
        <f t="shared" si="12"/>
        <v>3.75</v>
      </c>
      <c r="H50" s="6">
        <f t="shared" si="12"/>
        <v>3.75</v>
      </c>
      <c r="I50" s="6">
        <f t="shared" si="12"/>
        <v>3.5</v>
      </c>
      <c r="J50" s="6">
        <f t="shared" si="12"/>
        <v>3.5</v>
      </c>
      <c r="K50" s="6">
        <f t="shared" si="12"/>
        <v>3.5</v>
      </c>
      <c r="L50" s="6">
        <f t="shared" si="12"/>
        <v>3.5</v>
      </c>
      <c r="M50" s="6" t="str">
        <f t="shared" si="12"/>
        <v/>
      </c>
      <c r="N50" s="6" t="str">
        <f t="shared" si="12"/>
        <v/>
      </c>
      <c r="O50" s="6" t="str">
        <f t="shared" si="12"/>
        <v/>
      </c>
      <c r="P50" s="6" t="str">
        <f t="shared" si="12"/>
        <v/>
      </c>
      <c r="Q50" s="6" t="str">
        <f t="shared" si="12"/>
        <v/>
      </c>
      <c r="R50" s="6" t="str">
        <f t="shared" si="12"/>
        <v/>
      </c>
      <c r="S50" s="6" t="str">
        <f t="shared" ref="S50:AD53" si="13">IF($D$5+S$8+$C50&gt;0.8,"",IF($D$5+S$8+$C50&lt;0.59999,"",MROUND((S$7*S$8+$D$4*$D$5+$B50*$C50)/($D$5+S$8+$C50),0.25)))</f>
        <v/>
      </c>
      <c r="T50" s="6" t="str">
        <f t="shared" si="13"/>
        <v/>
      </c>
      <c r="U50" s="6" t="str">
        <f t="shared" si="13"/>
        <v/>
      </c>
      <c r="V50" s="6" t="str">
        <f t="shared" si="13"/>
        <v/>
      </c>
      <c r="W50" s="6" t="str">
        <f t="shared" si="13"/>
        <v/>
      </c>
      <c r="X50" s="6" t="str">
        <f t="shared" si="13"/>
        <v/>
      </c>
      <c r="Y50" s="6" t="str">
        <f t="shared" si="13"/>
        <v/>
      </c>
      <c r="Z50" s="6" t="str">
        <f t="shared" si="13"/>
        <v/>
      </c>
      <c r="AA50" s="6" t="str">
        <f t="shared" si="13"/>
        <v/>
      </c>
      <c r="AB50" s="6" t="str">
        <f t="shared" si="13"/>
        <v/>
      </c>
      <c r="AC50" s="6" t="str">
        <f t="shared" si="13"/>
        <v/>
      </c>
      <c r="AD50" s="52" t="str">
        <f t="shared" si="13"/>
        <v/>
      </c>
    </row>
    <row r="51" spans="1:30" x14ac:dyDescent="0.2">
      <c r="A51" s="137"/>
      <c r="B51" s="59">
        <f t="shared" si="8"/>
        <v>3</v>
      </c>
      <c r="C51" s="60">
        <f t="shared" si="10"/>
        <v>0.6</v>
      </c>
      <c r="D51" s="55">
        <f t="shared" ref="D51:S53" si="14">IF($D$5+D$8+$C51&gt;0.8,"",IF($D$5+D$8+$C51&lt;0.59999,"",MROUND((D$7*D$8+$D$4*$D$5+$B51*$C51)/($D$5+D$8+$C51),0.25)))</f>
        <v>3.5</v>
      </c>
      <c r="E51" s="6">
        <f t="shared" si="14"/>
        <v>3.5</v>
      </c>
      <c r="F51" s="6">
        <f t="shared" si="14"/>
        <v>3.5</v>
      </c>
      <c r="G51" s="6">
        <f t="shared" si="14"/>
        <v>3.25</v>
      </c>
      <c r="H51" s="6">
        <f t="shared" si="14"/>
        <v>3.25</v>
      </c>
      <c r="I51" s="6">
        <f t="shared" si="14"/>
        <v>3.25</v>
      </c>
      <c r="J51" s="6">
        <f t="shared" si="14"/>
        <v>3.25</v>
      </c>
      <c r="K51" s="6">
        <f t="shared" si="14"/>
        <v>3</v>
      </c>
      <c r="L51" s="6">
        <f t="shared" si="14"/>
        <v>3</v>
      </c>
      <c r="M51" s="6" t="str">
        <f t="shared" si="14"/>
        <v/>
      </c>
      <c r="N51" s="6" t="str">
        <f t="shared" si="14"/>
        <v/>
      </c>
      <c r="O51" s="6" t="str">
        <f t="shared" si="14"/>
        <v/>
      </c>
      <c r="P51" s="6" t="str">
        <f t="shared" si="14"/>
        <v/>
      </c>
      <c r="Q51" s="6" t="str">
        <f t="shared" si="14"/>
        <v/>
      </c>
      <c r="R51" s="6" t="str">
        <f t="shared" si="14"/>
        <v/>
      </c>
      <c r="S51" s="6" t="str">
        <f t="shared" si="14"/>
        <v/>
      </c>
      <c r="T51" s="6" t="str">
        <f t="shared" si="13"/>
        <v/>
      </c>
      <c r="U51" s="6" t="str">
        <f t="shared" si="13"/>
        <v/>
      </c>
      <c r="V51" s="6" t="str">
        <f t="shared" si="13"/>
        <v/>
      </c>
      <c r="W51" s="6" t="str">
        <f t="shared" si="13"/>
        <v/>
      </c>
      <c r="X51" s="6" t="str">
        <f t="shared" si="13"/>
        <v/>
      </c>
      <c r="Y51" s="6" t="str">
        <f t="shared" si="13"/>
        <v/>
      </c>
      <c r="Z51" s="6" t="str">
        <f t="shared" si="13"/>
        <v/>
      </c>
      <c r="AA51" s="6" t="str">
        <f t="shared" si="13"/>
        <v/>
      </c>
      <c r="AB51" s="6" t="str">
        <f t="shared" si="13"/>
        <v/>
      </c>
      <c r="AC51" s="6" t="str">
        <f t="shared" si="13"/>
        <v/>
      </c>
      <c r="AD51" s="52" t="str">
        <f t="shared" si="13"/>
        <v/>
      </c>
    </row>
    <row r="52" spans="1:30" x14ac:dyDescent="0.2">
      <c r="A52" s="137"/>
      <c r="B52" s="59">
        <f t="shared" si="8"/>
        <v>2.5</v>
      </c>
      <c r="C52" s="60">
        <f t="shared" si="10"/>
        <v>0.6</v>
      </c>
      <c r="D52" s="55">
        <f t="shared" si="14"/>
        <v>3.25</v>
      </c>
      <c r="E52" s="6">
        <f t="shared" si="14"/>
        <v>3</v>
      </c>
      <c r="F52" s="6">
        <f t="shared" si="14"/>
        <v>3</v>
      </c>
      <c r="G52" s="6">
        <f t="shared" si="14"/>
        <v>3</v>
      </c>
      <c r="H52" s="6">
        <f t="shared" si="14"/>
        <v>3</v>
      </c>
      <c r="I52" s="6">
        <f t="shared" si="14"/>
        <v>2.75</v>
      </c>
      <c r="J52" s="6">
        <f t="shared" si="14"/>
        <v>2.75</v>
      </c>
      <c r="K52" s="6">
        <f t="shared" si="14"/>
        <v>2.75</v>
      </c>
      <c r="L52" s="6">
        <f t="shared" si="14"/>
        <v>2.75</v>
      </c>
      <c r="M52" s="6" t="str">
        <f t="shared" si="14"/>
        <v/>
      </c>
      <c r="N52" s="6" t="str">
        <f t="shared" si="14"/>
        <v/>
      </c>
      <c r="O52" s="6" t="str">
        <f t="shared" si="14"/>
        <v/>
      </c>
      <c r="P52" s="6" t="str">
        <f t="shared" si="14"/>
        <v/>
      </c>
      <c r="Q52" s="6" t="str">
        <f t="shared" si="14"/>
        <v/>
      </c>
      <c r="R52" s="6" t="str">
        <f t="shared" si="14"/>
        <v/>
      </c>
      <c r="S52" s="6" t="str">
        <f t="shared" si="14"/>
        <v/>
      </c>
      <c r="T52" s="6" t="str">
        <f t="shared" si="13"/>
        <v/>
      </c>
      <c r="U52" s="6" t="str">
        <f t="shared" si="13"/>
        <v/>
      </c>
      <c r="V52" s="6" t="str">
        <f t="shared" si="13"/>
        <v/>
      </c>
      <c r="W52" s="6" t="str">
        <f t="shared" si="13"/>
        <v/>
      </c>
      <c r="X52" s="6" t="str">
        <f t="shared" si="13"/>
        <v/>
      </c>
      <c r="Y52" s="6" t="str">
        <f t="shared" si="13"/>
        <v/>
      </c>
      <c r="Z52" s="6" t="str">
        <f t="shared" si="13"/>
        <v/>
      </c>
      <c r="AA52" s="6" t="str">
        <f t="shared" si="13"/>
        <v/>
      </c>
      <c r="AB52" s="6" t="str">
        <f t="shared" si="13"/>
        <v/>
      </c>
      <c r="AC52" s="6" t="str">
        <f t="shared" si="13"/>
        <v/>
      </c>
      <c r="AD52" s="52" t="str">
        <f t="shared" si="13"/>
        <v/>
      </c>
    </row>
    <row r="53" spans="1:30" ht="13.5" thickBot="1" x14ac:dyDescent="0.25">
      <c r="A53" s="138"/>
      <c r="B53" s="100">
        <f t="shared" si="8"/>
        <v>2</v>
      </c>
      <c r="C53" s="61">
        <f t="shared" si="10"/>
        <v>0.6</v>
      </c>
      <c r="D53" s="47">
        <f t="shared" si="14"/>
        <v>2.75</v>
      </c>
      <c r="E53" s="48">
        <f t="shared" si="14"/>
        <v>2.75</v>
      </c>
      <c r="F53" s="48">
        <f t="shared" si="14"/>
        <v>2.75</v>
      </c>
      <c r="G53" s="48">
        <f t="shared" si="14"/>
        <v>2.5</v>
      </c>
      <c r="H53" s="48">
        <f t="shared" si="14"/>
        <v>2.5</v>
      </c>
      <c r="I53" s="48">
        <f t="shared" si="14"/>
        <v>2.5</v>
      </c>
      <c r="J53" s="48">
        <f t="shared" si="14"/>
        <v>2.5</v>
      </c>
      <c r="K53" s="48">
        <f t="shared" si="14"/>
        <v>2.25</v>
      </c>
      <c r="L53" s="48">
        <f t="shared" si="14"/>
        <v>2.25</v>
      </c>
      <c r="M53" s="48" t="str">
        <f t="shared" si="14"/>
        <v/>
      </c>
      <c r="N53" s="48" t="str">
        <f t="shared" si="14"/>
        <v/>
      </c>
      <c r="O53" s="48" t="str">
        <f t="shared" si="14"/>
        <v/>
      </c>
      <c r="P53" s="48" t="str">
        <f t="shared" si="14"/>
        <v/>
      </c>
      <c r="Q53" s="48" t="str">
        <f t="shared" si="14"/>
        <v/>
      </c>
      <c r="R53" s="48" t="str">
        <f t="shared" si="14"/>
        <v/>
      </c>
      <c r="S53" s="48" t="str">
        <f t="shared" si="14"/>
        <v/>
      </c>
      <c r="T53" s="48" t="str">
        <f t="shared" si="13"/>
        <v/>
      </c>
      <c r="U53" s="48" t="str">
        <f t="shared" si="13"/>
        <v/>
      </c>
      <c r="V53" s="48" t="str">
        <f t="shared" si="13"/>
        <v/>
      </c>
      <c r="W53" s="48" t="str">
        <f t="shared" si="13"/>
        <v/>
      </c>
      <c r="X53" s="48" t="str">
        <f t="shared" si="13"/>
        <v/>
      </c>
      <c r="Y53" s="48" t="str">
        <f t="shared" si="13"/>
        <v/>
      </c>
      <c r="Z53" s="48" t="str">
        <f t="shared" si="13"/>
        <v/>
      </c>
      <c r="AA53" s="48" t="str">
        <f t="shared" si="13"/>
        <v/>
      </c>
      <c r="AB53" s="48" t="str">
        <f t="shared" si="13"/>
        <v/>
      </c>
      <c r="AC53" s="48" t="str">
        <f t="shared" si="13"/>
        <v/>
      </c>
      <c r="AD53" s="49" t="str">
        <f t="shared" si="13"/>
        <v/>
      </c>
    </row>
  </sheetData>
  <mergeCells count="4">
    <mergeCell ref="A4:C4"/>
    <mergeCell ref="A5:C5"/>
    <mergeCell ref="D6:AD6"/>
    <mergeCell ref="A9:A53"/>
  </mergeCells>
  <conditionalFormatting sqref="D9:AD53">
    <cfRule type="cellIs" dxfId="8" priority="1" operator="equal">
      <formula>2</formula>
    </cfRule>
    <cfRule type="cellIs" dxfId="7" priority="2" operator="equal">
      <formula>2.5</formula>
    </cfRule>
    <cfRule type="cellIs" dxfId="6" priority="3" operator="equal">
      <formula>3</formula>
    </cfRule>
    <cfRule type="cellIs" dxfId="5" priority="4" operator="equal">
      <formula>3.5</formula>
    </cfRule>
    <cfRule type="cellIs" dxfId="4" priority="5" operator="equal">
      <formula>4</formula>
    </cfRule>
    <cfRule type="cellIs" dxfId="3" priority="6" operator="equal">
      <formula>4.5</formula>
    </cfRule>
    <cfRule type="cellIs" dxfId="2" priority="7" operator="equal">
      <formula>5</formula>
    </cfRule>
    <cfRule type="cellIs" dxfId="1" priority="8" operator="equal">
      <formula>5.5</formula>
    </cfRule>
    <cfRule type="cellIs" dxfId="0" priority="9" operator="equal">
      <formula>6</formula>
    </cfRule>
  </conditionalFormatting>
  <pageMargins left="0.19685039370078741" right="0.19685039370078741" top="0.19685039370078741" bottom="0.19685039370078741" header="0.31496062992125984"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Scroll Bar 1">
              <controlPr defaultSize="0" autoPict="0">
                <anchor moveWithCells="1">
                  <from>
                    <xdr:col>4</xdr:col>
                    <xdr:colOff>38100</xdr:colOff>
                    <xdr:row>3</xdr:row>
                    <xdr:rowOff>9525</xdr:rowOff>
                  </from>
                  <to>
                    <xdr:col>5</xdr:col>
                    <xdr:colOff>295275</xdr:colOff>
                    <xdr:row>3</xdr:row>
                    <xdr:rowOff>133350</xdr:rowOff>
                  </to>
                </anchor>
              </controlPr>
            </control>
          </mc:Choice>
        </mc:AlternateContent>
        <mc:AlternateContent xmlns:mc="http://schemas.openxmlformats.org/markup-compatibility/2006">
          <mc:Choice Requires="x14">
            <control shapeId="9218" r:id="rId5" name="Scroll Bar 2">
              <controlPr defaultSize="0" autoPict="0">
                <anchor moveWithCells="1">
                  <from>
                    <xdr:col>4</xdr:col>
                    <xdr:colOff>38100</xdr:colOff>
                    <xdr:row>4</xdr:row>
                    <xdr:rowOff>19050</xdr:rowOff>
                  </from>
                  <to>
                    <xdr:col>5</xdr:col>
                    <xdr:colOff>295275</xdr:colOff>
                    <xdr:row>4</xdr:row>
                    <xdr:rowOff>142875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3</vt:i4>
      </vt:variant>
    </vt:vector>
  </HeadingPairs>
  <TitlesOfParts>
    <vt:vector size="8" baseType="lpstr">
      <vt:lpstr>Bewertungsvertrag</vt:lpstr>
      <vt:lpstr>Noten_eintragen</vt:lpstr>
      <vt:lpstr>Variationen_Note</vt:lpstr>
      <vt:lpstr>Einfluss_Gewichtung_Gesamt</vt:lpstr>
      <vt:lpstr>Einfluss_Gewichtung_schriftlich</vt:lpstr>
      <vt:lpstr>Bewertungsvertrag!Druckbereich</vt:lpstr>
      <vt:lpstr>Noten_eintragen!Druckbereich</vt:lpstr>
      <vt:lpstr>Einfluss_Gewichtung_schriftlich!Drucktitel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Philippe Renevey</dc:creator>
  <cp:lastModifiedBy>Philippe Renevey</cp:lastModifiedBy>
  <cp:lastPrinted>2019-10-04T04:48:58Z</cp:lastPrinted>
  <dcterms:created xsi:type="dcterms:W3CDTF">2018-12-19T05:49:37Z</dcterms:created>
  <dcterms:modified xsi:type="dcterms:W3CDTF">2023-05-05T09:26:50Z</dcterms:modified>
</cp:coreProperties>
</file>